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<sst xmlns="http://schemas.openxmlformats.org/spreadsheetml/2006/main" count="564" uniqueCount="118">
  <si>
    <t>-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</si>
  <si>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</si>
  <si>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</si>
  <si>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</si>
  <si>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</si>
  <si>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</si>
  <si>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</si>
  <si>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</si>
  <si>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янв.-апр.10</t>
  </si>
  <si>
    <t>янв.-апр.11</t>
  </si>
  <si>
    <t>Улуттук банктын ай сайын берилщщчщ Пресс-релизи</t>
  </si>
  <si>
    <t>Апрель, 2011</t>
  </si>
  <si>
    <t>1-таблица. Кыргыз Республикасынын негизги макроэкономикалык кёрсёткщчтёрщ</t>
  </si>
  <si>
    <t>(пайыздар / сом/долл.)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</si>
  <si>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</si>
  <si>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</si>
  <si>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</si>
  <si>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</si>
  <si>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</si>
  <si>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</si>
  <si>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</si>
  <si>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</si>
  <si>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</si>
  <si>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</si>
  <si>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</si>
  <si>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</si>
  <si>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</si>
  <si>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</si>
  <si>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* Улуттук банктагы чет ёлкё валютасындагы коммерциялык банктардын депозиттерин эсепке албаганда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</si>
  <si>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</si>
  <si>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</si>
  <si>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</si>
  <si>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</si>
  <si>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</si>
  <si>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</si>
  <si>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</si>
  <si>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</si>
  <si>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</si>
  <si>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</si>
  <si>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</si>
  <si>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</si>
  <si>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</si>
  <si>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</si>
  <si>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</si>
  <si>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</si>
  <si>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</si>
  <si>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</si>
  <si>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</si>
  <si>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</si>
  <si>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</si>
  <si>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</si>
  <si>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</si>
  <si>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</si>
  <si>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</si>
  <si>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</si>
  <si>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</si>
  <si>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</si>
  <si>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</si>
  <si>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</si>
  <si>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</si>
  <si>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</si>
  <si>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</si>
  <si>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</si>
  <si>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>кщн ичиндеги кредиттер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</si>
  <si>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</si>
  <si>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</si>
  <si>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</si>
  <si>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</si>
  <si>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</si>
  <si>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</si>
  <si>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ноталарынын орточо салмактанып алынган кирешелщщлщгщ</t>
  </si>
  <si>
    <t>91  кщндщк</t>
  </si>
  <si>
    <t>180  кщндщк</t>
  </si>
  <si>
    <t>Улуттук банктын ноталарын сатуу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</si>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</sst>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2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 indent="1"/>
    </xf>
    <xf numFmtId="0" fontId="53" fillId="0" borderId="0" xfId="0" applyFont="1" applyBorder="1" applyAlignment="1">
      <alignment horizontal="left" vertical="top" wrapText="1" indent="3"/>
    </xf>
    <xf numFmtId="0" fontId="50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96505"/>
        <c:axId val="58350818"/>
      </c:lineChart>
      <c:catAx>
        <c:axId val="2139650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0818"/>
        <c:crosses val="autoZero"/>
        <c:auto val="0"/>
        <c:lblOffset val="100"/>
        <c:tickLblSkip val="1"/>
        <c:noMultiLvlLbl val="0"/>
      </c:catAx>
      <c:valAx>
        <c:axId val="583508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50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2366781"/>
        <c:axId val="2443011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8544471"/>
        <c:axId val="32682512"/>
      </c:lineChart>
      <c:catAx>
        <c:axId val="623667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30118"/>
        <c:crosses val="autoZero"/>
        <c:auto val="0"/>
        <c:lblOffset val="100"/>
        <c:tickLblSkip val="5"/>
        <c:noMultiLvlLbl val="0"/>
      </c:catAx>
      <c:valAx>
        <c:axId val="2443011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6781"/>
        <c:crossesAt val="1"/>
        <c:crossBetween val="between"/>
        <c:dispUnits/>
        <c:majorUnit val="2000"/>
        <c:minorUnit val="100"/>
      </c:valAx>
      <c:catAx>
        <c:axId val="18544471"/>
        <c:scaling>
          <c:orientation val="minMax"/>
        </c:scaling>
        <c:axPos val="b"/>
        <c:delete val="1"/>
        <c:majorTickMark val="out"/>
        <c:minorTickMark val="none"/>
        <c:tickLblPos val="none"/>
        <c:crossAx val="32682512"/>
        <c:crossesAt val="39"/>
        <c:auto val="0"/>
        <c:lblOffset val="100"/>
        <c:tickLblSkip val="1"/>
        <c:noMultiLvlLbl val="0"/>
      </c:catAx>
      <c:valAx>
        <c:axId val="3268251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707153"/>
        <c:axId val="3003778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07153"/>
        <c:axId val="3003778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04619"/>
        <c:axId val="17141572"/>
      </c:line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37786"/>
        <c:crosses val="autoZero"/>
        <c:auto val="0"/>
        <c:lblOffset val="100"/>
        <c:tickLblSkip val="1"/>
        <c:noMultiLvlLbl val="0"/>
      </c:catAx>
      <c:valAx>
        <c:axId val="3003778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7153"/>
        <c:crossesAt val="1"/>
        <c:crossBetween val="between"/>
        <c:dispUnits/>
        <c:majorUnit val="1"/>
      </c:valAx>
      <c:catAx>
        <c:axId val="1904619"/>
        <c:scaling>
          <c:orientation val="minMax"/>
        </c:scaling>
        <c:axPos val="b"/>
        <c:delete val="1"/>
        <c:majorTickMark val="out"/>
        <c:minorTickMark val="none"/>
        <c:tickLblPos val="none"/>
        <c:crossAx val="17141572"/>
        <c:crosses val="autoZero"/>
        <c:auto val="0"/>
        <c:lblOffset val="100"/>
        <c:tickLblSkip val="1"/>
        <c:noMultiLvlLbl val="0"/>
      </c:catAx>
      <c:valAx>
        <c:axId val="1714157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461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056421"/>
        <c:axId val="4629006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56421"/>
        <c:axId val="46290062"/>
      </c:lineChart>
      <c:catAx>
        <c:axId val="200564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564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5395315"/>
        <c:axId val="2879578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95788"/>
        <c:crosses val="autoZero"/>
        <c:auto val="1"/>
        <c:lblOffset val="100"/>
        <c:tickLblSkip val="1"/>
        <c:noMultiLvlLbl val="0"/>
      </c:catAx>
      <c:valAx>
        <c:axId val="287957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953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7835501"/>
        <c:axId val="5075746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63975"/>
        <c:axId val="17713728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57462"/>
        <c:crosses val="autoZero"/>
        <c:auto val="1"/>
        <c:lblOffset val="100"/>
        <c:tickLblSkip val="1"/>
        <c:noMultiLvlLbl val="0"/>
      </c:catAx>
      <c:valAx>
        <c:axId val="507574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35501"/>
        <c:crossesAt val="1"/>
        <c:crossBetween val="between"/>
        <c:dispUnits/>
        <c:majorUnit val="400"/>
      </c:valAx>
      <c:catAx>
        <c:axId val="54163975"/>
        <c:scaling>
          <c:orientation val="minMax"/>
        </c:scaling>
        <c:axPos val="b"/>
        <c:delete val="1"/>
        <c:majorTickMark val="out"/>
        <c:minorTickMark val="none"/>
        <c:tickLblPos val="none"/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6397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205825"/>
        <c:axId val="255258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05825"/>
        <c:axId val="25525834"/>
      </c:lineChart>
      <c:catAx>
        <c:axId val="252058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25834"/>
        <c:crosses val="autoZero"/>
        <c:auto val="1"/>
        <c:lblOffset val="100"/>
        <c:tickLblSkip val="1"/>
        <c:noMultiLvlLbl val="0"/>
      </c:catAx>
      <c:valAx>
        <c:axId val="255258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058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405915"/>
        <c:axId val="5432664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05915"/>
        <c:axId val="54326644"/>
      </c:lineChart>
      <c:catAx>
        <c:axId val="284059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26644"/>
        <c:crosses val="autoZero"/>
        <c:auto val="1"/>
        <c:lblOffset val="100"/>
        <c:tickLblSkip val="1"/>
        <c:noMultiLvlLbl val="0"/>
      </c:catAx>
      <c:valAx>
        <c:axId val="543266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059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177749"/>
        <c:axId val="383820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77749"/>
        <c:axId val="38382014"/>
      </c:lineChart>
      <c:catAx>
        <c:axId val="191777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777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893807"/>
        <c:axId val="2193540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938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200873"/>
        <c:axId val="3193694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00873"/>
        <c:axId val="31936946"/>
      </c:lineChart>
      <c:catAx>
        <c:axId val="632008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008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97059"/>
        <c:axId val="36755804"/>
      </c:lineChart>
      <c:catAx>
        <c:axId val="1899705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5804"/>
        <c:crosses val="autoZero"/>
        <c:auto val="0"/>
        <c:lblOffset val="100"/>
        <c:tickLblSkip val="1"/>
        <c:noMultiLvlLbl val="0"/>
      </c:catAx>
      <c:valAx>
        <c:axId val="367558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9705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9050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59626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50768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44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31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0" t="s">
        <v>10</v>
      </c>
      <c r="B1" s="128"/>
      <c r="C1" s="128"/>
      <c r="D1" s="128"/>
      <c r="E1" s="128"/>
      <c r="F1" s="128"/>
      <c r="G1" s="128"/>
      <c r="H1" s="128"/>
      <c r="I1" s="128"/>
      <c r="J1" s="41"/>
      <c r="K1" s="41"/>
      <c r="L1" s="41"/>
      <c r="M1" s="41"/>
      <c r="N1" s="41"/>
      <c r="O1" s="41"/>
      <c r="P1" s="41"/>
    </row>
    <row r="2" spans="1:16" ht="15.7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75"/>
      <c r="K2" s="75"/>
      <c r="L2" s="75"/>
      <c r="M2" s="75"/>
      <c r="N2" s="75"/>
      <c r="O2" s="75"/>
      <c r="P2" s="75"/>
    </row>
    <row r="3" spans="1:16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" ht="15" customHeight="1">
      <c r="A4" s="131" t="s">
        <v>12</v>
      </c>
      <c r="B4" s="16"/>
      <c r="C4" s="16"/>
    </row>
    <row r="5" spans="1:6" ht="15" customHeight="1">
      <c r="A5" s="11" t="s">
        <v>13</v>
      </c>
      <c r="B5" s="20"/>
      <c r="C5" s="20"/>
      <c r="D5" s="21"/>
      <c r="E5" s="22"/>
      <c r="F5" s="22"/>
    </row>
    <row r="6" spans="1:7" s="25" customFormat="1" ht="26.25" customHeight="1">
      <c r="A6" s="42"/>
      <c r="B6" s="132" t="s">
        <v>14</v>
      </c>
      <c r="C6" s="132" t="s">
        <v>15</v>
      </c>
      <c r="D6" s="43">
        <v>40544</v>
      </c>
      <c r="E6" s="43">
        <v>40575</v>
      </c>
      <c r="F6" s="43">
        <v>40603</v>
      </c>
      <c r="G6" s="43">
        <v>40634</v>
      </c>
    </row>
    <row r="7" spans="1:7" ht="26.25" customHeight="1">
      <c r="A7" s="134" t="s">
        <v>19</v>
      </c>
      <c r="B7" s="111">
        <v>2.9</v>
      </c>
      <c r="C7" s="111">
        <f>98.6-100</f>
        <v>-1.4000000000000057</v>
      </c>
      <c r="D7" s="111">
        <v>-2</v>
      </c>
      <c r="E7" s="111">
        <v>0.7</v>
      </c>
      <c r="F7" s="111">
        <v>0.4</v>
      </c>
      <c r="G7" s="111">
        <v>3.2</v>
      </c>
    </row>
    <row r="8" spans="1:7" ht="26.25" customHeight="1">
      <c r="A8" s="134" t="s">
        <v>20</v>
      </c>
      <c r="B8" s="59">
        <v>99.96509079466416</v>
      </c>
      <c r="C8" s="59">
        <v>119.2</v>
      </c>
      <c r="D8" s="59">
        <v>102.65270735441175</v>
      </c>
      <c r="E8" s="59">
        <v>104.1</v>
      </c>
      <c r="F8" s="59">
        <v>106.4</v>
      </c>
      <c r="G8" s="59">
        <v>106.80823789332177</v>
      </c>
    </row>
    <row r="9" spans="1:7" ht="26.25" customHeight="1">
      <c r="A9" s="134" t="s">
        <v>21</v>
      </c>
      <c r="B9" s="60" t="s">
        <v>0</v>
      </c>
      <c r="C9" s="60" t="s">
        <v>0</v>
      </c>
      <c r="D9" s="59">
        <v>102.65270735441175</v>
      </c>
      <c r="E9" s="59">
        <v>101.44436784482743</v>
      </c>
      <c r="F9" s="59">
        <v>102.151052681764</v>
      </c>
      <c r="G9" s="59">
        <v>100.40689929557458</v>
      </c>
    </row>
    <row r="10" spans="1:7" ht="26.25" customHeight="1">
      <c r="A10" s="134" t="s">
        <v>22</v>
      </c>
      <c r="B10" s="60">
        <v>0.9</v>
      </c>
      <c r="C10" s="60">
        <v>5.5</v>
      </c>
      <c r="D10" s="59">
        <v>6.23</v>
      </c>
      <c r="E10" s="59">
        <v>6.44</v>
      </c>
      <c r="F10" s="59">
        <v>6.92</v>
      </c>
      <c r="G10" s="59">
        <v>8.23</v>
      </c>
    </row>
    <row r="11" spans="1:7" ht="26.25" customHeight="1">
      <c r="A11" s="134" t="s">
        <v>23</v>
      </c>
      <c r="B11" s="115">
        <v>44.0917</v>
      </c>
      <c r="C11" s="115">
        <v>47.0992</v>
      </c>
      <c r="D11" s="112">
        <v>47.27</v>
      </c>
      <c r="E11" s="112">
        <v>47.4705</v>
      </c>
      <c r="F11" s="112">
        <v>47.2448</v>
      </c>
      <c r="G11" s="112">
        <v>46.7766</v>
      </c>
    </row>
    <row r="12" spans="1:7" s="23" customFormat="1" ht="26.25" customHeight="1">
      <c r="A12" s="134" t="s">
        <v>24</v>
      </c>
      <c r="B12" s="116">
        <v>11.856482174432557</v>
      </c>
      <c r="C12" s="116">
        <f>C11/B11*100-100</f>
        <v>6.821011664326846</v>
      </c>
      <c r="D12" s="113">
        <f>D11/C11*100-100</f>
        <v>0.3626388558616753</v>
      </c>
      <c r="E12" s="113">
        <f>E11/C11*100-100</f>
        <v>0.7883361076196564</v>
      </c>
      <c r="F12" s="113">
        <f>F11/C11*100-100</f>
        <v>0.3091347623738585</v>
      </c>
      <c r="G12" s="113">
        <f>G11/C11*100-100</f>
        <v>-0.6849373237761966</v>
      </c>
    </row>
    <row r="13" spans="1:7" s="23" customFormat="1" ht="26.25" customHeight="1">
      <c r="A13" s="134" t="s">
        <v>25</v>
      </c>
      <c r="B13" s="116" t="s">
        <v>0</v>
      </c>
      <c r="C13" s="116" t="s">
        <v>0</v>
      </c>
      <c r="D13" s="113">
        <f>D11/C11*100-100</f>
        <v>0.3626388558616753</v>
      </c>
      <c r="E13" s="113">
        <f>E11/D11*100-100</f>
        <v>0.4241590861011133</v>
      </c>
      <c r="F13" s="113">
        <f>F11/E11*100-100</f>
        <v>-0.4754531761831089</v>
      </c>
      <c r="G13" s="113">
        <f>G11/F11*100-100</f>
        <v>-0.9910085342725381</v>
      </c>
    </row>
    <row r="14" spans="1:16" s="23" customFormat="1" ht="15" customHeight="1">
      <c r="A14" s="27"/>
      <c r="B14" s="40"/>
      <c r="C14" s="67"/>
      <c r="D14" s="76"/>
      <c r="E14" s="73"/>
      <c r="F14" s="73"/>
      <c r="G14" s="73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1" t="s">
        <v>26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7"/>
      <c r="R15" s="77"/>
      <c r="S15" s="77"/>
    </row>
    <row r="16" spans="1:16" s="23" customFormat="1" ht="12.75" customHeight="1">
      <c r="A16" s="135" t="s">
        <v>27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4"/>
      <c r="B17" s="132" t="s">
        <v>14</v>
      </c>
      <c r="C17" s="43">
        <v>40238</v>
      </c>
      <c r="D17" s="43">
        <v>40269</v>
      </c>
      <c r="E17" s="132" t="s">
        <v>15</v>
      </c>
      <c r="F17" s="43">
        <v>40603</v>
      </c>
      <c r="G17" s="43">
        <v>40634</v>
      </c>
      <c r="H17" s="133" t="s">
        <v>16</v>
      </c>
      <c r="I17" s="133" t="s">
        <v>17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7" t="s">
        <v>29</v>
      </c>
      <c r="B18" s="60">
        <v>35738.69414187</v>
      </c>
      <c r="C18" s="60">
        <v>34510.1496</v>
      </c>
      <c r="D18" s="60">
        <v>36080.3999</v>
      </c>
      <c r="E18" s="60">
        <v>43290.2962</v>
      </c>
      <c r="F18" s="60">
        <v>40846.0917</v>
      </c>
      <c r="G18" s="60">
        <v>42565.9733</v>
      </c>
      <c r="H18" s="63">
        <f>G18-F18</f>
        <v>1719.8816000000006</v>
      </c>
      <c r="I18" s="63">
        <f>G18-E18</f>
        <v>-724.3228999999992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7" t="s">
        <v>30</v>
      </c>
      <c r="B19" s="60">
        <v>41060.6524</v>
      </c>
      <c r="C19" s="60">
        <v>39355.1778</v>
      </c>
      <c r="D19" s="60">
        <v>40667.8147</v>
      </c>
      <c r="E19" s="60">
        <v>48597.3006</v>
      </c>
      <c r="F19" s="60">
        <v>45116.5409</v>
      </c>
      <c r="G19" s="60">
        <v>46261.007</v>
      </c>
      <c r="H19" s="63">
        <f>G19-F19</f>
        <v>1144.4660999999978</v>
      </c>
      <c r="I19" s="63">
        <f>G19-E19</f>
        <v>-2336.2936000000045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7" t="s">
        <v>31</v>
      </c>
      <c r="B20" s="60">
        <v>58347.24441854001</v>
      </c>
      <c r="C20" s="60">
        <v>56333.37669213</v>
      </c>
      <c r="D20" s="60">
        <v>55260.30300348</v>
      </c>
      <c r="E20" s="60">
        <v>69206.98893299</v>
      </c>
      <c r="F20" s="60">
        <v>66647.69036089999</v>
      </c>
      <c r="G20" s="60">
        <v>67663.94331374002</v>
      </c>
      <c r="H20" s="63">
        <f>G20-F20</f>
        <v>1016.2529528400337</v>
      </c>
      <c r="I20" s="63">
        <f>G20-E20</f>
        <v>-1543.0456192499842</v>
      </c>
      <c r="J20" s="26"/>
      <c r="K20" s="26"/>
      <c r="L20" s="107"/>
      <c r="M20" s="26"/>
      <c r="N20" s="26"/>
      <c r="O20" s="26"/>
      <c r="P20" s="26"/>
    </row>
    <row r="21" spans="1:16" s="23" customFormat="1" ht="13.5" customHeight="1">
      <c r="A21" s="138" t="s">
        <v>32</v>
      </c>
      <c r="B21" s="95">
        <v>23.420549159109534</v>
      </c>
      <c r="C21" s="95">
        <v>24.217443361048254</v>
      </c>
      <c r="D21" s="95">
        <v>24.787163346191114</v>
      </c>
      <c r="E21" s="95">
        <v>28.020329612655498</v>
      </c>
      <c r="F21" s="95">
        <v>28.48434078012382</v>
      </c>
      <c r="G21" s="95">
        <v>28.445192041933637</v>
      </c>
      <c r="H21" s="86"/>
      <c r="I21" s="86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7"/>
      <c r="B22" s="95"/>
      <c r="C22" s="95"/>
      <c r="D22" s="95"/>
      <c r="E22" s="95"/>
      <c r="F22" s="95"/>
      <c r="G22" s="95"/>
      <c r="H22" s="91"/>
      <c r="I22" s="91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6" t="s">
        <v>28</v>
      </c>
      <c r="B23" s="136"/>
      <c r="C23" s="136"/>
      <c r="D23" s="136"/>
      <c r="E23" s="136"/>
      <c r="F23" s="136"/>
      <c r="G23" s="136"/>
      <c r="H23" s="136"/>
      <c r="I23" s="136"/>
      <c r="J23" s="25"/>
      <c r="K23" s="25"/>
      <c r="L23" s="25"/>
      <c r="M23" s="25"/>
      <c r="N23" s="25"/>
      <c r="O23" s="25"/>
      <c r="P23" s="25"/>
    </row>
    <row r="24" spans="4:7" ht="15.75" customHeight="1">
      <c r="D24" s="106"/>
      <c r="E24" s="102"/>
      <c r="G24" s="122"/>
    </row>
    <row r="25" spans="1:6" s="31" customFormat="1" ht="15" customHeight="1">
      <c r="A25" s="139" t="s">
        <v>33</v>
      </c>
      <c r="B25" s="33"/>
      <c r="C25" s="34"/>
      <c r="D25" s="34"/>
      <c r="E25" s="38"/>
      <c r="F25" s="39"/>
    </row>
    <row r="26" spans="1:6" s="31" customFormat="1" ht="12.75" customHeight="1">
      <c r="A26" s="140" t="s">
        <v>34</v>
      </c>
      <c r="B26" s="33"/>
      <c r="C26" s="34"/>
      <c r="D26" s="34"/>
      <c r="E26" s="38"/>
      <c r="F26" s="39"/>
    </row>
    <row r="27" spans="1:16" s="31" customFormat="1" ht="45">
      <c r="A27" s="44"/>
      <c r="B27" s="132" t="s">
        <v>14</v>
      </c>
      <c r="C27" s="43">
        <v>40238</v>
      </c>
      <c r="D27" s="43">
        <v>40269</v>
      </c>
      <c r="E27" s="132" t="s">
        <v>15</v>
      </c>
      <c r="F27" s="43">
        <v>40603</v>
      </c>
      <c r="G27" s="43">
        <v>40634</v>
      </c>
      <c r="H27" s="133" t="s">
        <v>16</v>
      </c>
      <c r="I27" s="133" t="s">
        <v>17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7" t="s">
        <v>35</v>
      </c>
      <c r="B28" s="90">
        <v>1588.18</v>
      </c>
      <c r="C28" s="90">
        <v>1620.59</v>
      </c>
      <c r="D28" s="90">
        <v>1646.01</v>
      </c>
      <c r="E28" s="90">
        <v>1718.87</v>
      </c>
      <c r="F28" s="90">
        <v>1802.35</v>
      </c>
      <c r="G28" s="90">
        <v>1855.08</v>
      </c>
      <c r="H28" s="63">
        <f>G28-F28</f>
        <v>52.73000000000002</v>
      </c>
      <c r="I28" s="63">
        <f>G28-E28</f>
        <v>136.21000000000004</v>
      </c>
      <c r="J28" s="64"/>
      <c r="K28" s="64"/>
      <c r="L28" s="64"/>
      <c r="M28" s="64"/>
      <c r="N28" s="64"/>
      <c r="O28" s="64"/>
      <c r="P28" s="64"/>
    </row>
    <row r="30" spans="1:2" s="2" customFormat="1" ht="15.75" customHeight="1">
      <c r="A30" s="131" t="s">
        <v>36</v>
      </c>
      <c r="B30" s="1"/>
    </row>
    <row r="31" spans="2:3" s="2" customFormat="1" ht="12.75" customHeight="1">
      <c r="B31" s="17"/>
      <c r="C31" s="17"/>
    </row>
    <row r="32" spans="1:16" s="2" customFormat="1" ht="45">
      <c r="A32" s="46"/>
      <c r="B32" s="132" t="s">
        <v>14</v>
      </c>
      <c r="C32" s="43">
        <v>40238</v>
      </c>
      <c r="D32" s="43">
        <v>40269</v>
      </c>
      <c r="E32" s="132" t="s">
        <v>15</v>
      </c>
      <c r="F32" s="43">
        <v>40603</v>
      </c>
      <c r="G32" s="43">
        <v>40634</v>
      </c>
      <c r="H32" s="133" t="s">
        <v>16</v>
      </c>
      <c r="I32" s="133" t="s">
        <v>17</v>
      </c>
      <c r="J32" s="35"/>
      <c r="K32" s="35"/>
      <c r="L32" s="35"/>
      <c r="M32" s="35"/>
      <c r="N32" s="35"/>
      <c r="O32" s="35"/>
      <c r="P32" s="35"/>
    </row>
    <row r="33" spans="1:18" s="2" customFormat="1" ht="26.25" customHeight="1">
      <c r="A33" s="141" t="s">
        <v>37</v>
      </c>
      <c r="B33" s="110">
        <v>44.09169253365973</v>
      </c>
      <c r="C33" s="110">
        <v>45.2203</v>
      </c>
      <c r="D33" s="110">
        <v>45.5518</v>
      </c>
      <c r="E33" s="110">
        <v>47.0992</v>
      </c>
      <c r="F33" s="110">
        <v>47.2448</v>
      </c>
      <c r="G33" s="110">
        <v>46.7766</v>
      </c>
      <c r="H33" s="120">
        <f>G33/F33-1</f>
        <v>-0.009910085342725417</v>
      </c>
      <c r="I33" s="120">
        <f>G33/E33-1</f>
        <v>-0.006849373237762024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141" t="s">
        <v>38</v>
      </c>
      <c r="B34" s="110">
        <v>44.0742</v>
      </c>
      <c r="C34" s="110">
        <v>45.2498</v>
      </c>
      <c r="D34" s="110">
        <v>45.6029</v>
      </c>
      <c r="E34" s="110">
        <v>47.1244</v>
      </c>
      <c r="F34" s="110">
        <v>47.258</v>
      </c>
      <c r="G34" s="110">
        <v>46.7766</v>
      </c>
      <c r="H34" s="120">
        <f>G34/F34-1</f>
        <v>-0.01018663506707862</v>
      </c>
      <c r="I34" s="120">
        <f>G34/E34-1</f>
        <v>-0.0073804653215743254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141" t="s">
        <v>39</v>
      </c>
      <c r="B35" s="110">
        <v>1.4316</v>
      </c>
      <c r="C35" s="110">
        <v>1.3512</v>
      </c>
      <c r="D35" s="110">
        <v>1.3295</v>
      </c>
      <c r="E35" s="110">
        <v>1.3377</v>
      </c>
      <c r="F35" s="110">
        <v>1.4165</v>
      </c>
      <c r="G35" s="110">
        <v>1.4799</v>
      </c>
      <c r="H35" s="120">
        <f>G35/F35-1</f>
        <v>0.04475820684786447</v>
      </c>
      <c r="I35" s="120">
        <f>G35/E35-1</f>
        <v>0.10630186140390241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141" t="s">
        <v>40</v>
      </c>
      <c r="B36" s="110"/>
      <c r="C36" s="110"/>
      <c r="D36" s="110"/>
      <c r="E36" s="110"/>
      <c r="F36" s="110"/>
      <c r="G36" s="110"/>
      <c r="H36" s="63"/>
      <c r="I36" s="63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142" t="s">
        <v>41</v>
      </c>
      <c r="B37" s="110">
        <v>44.2341</v>
      </c>
      <c r="C37" s="110">
        <v>45.24634138102544</v>
      </c>
      <c r="D37" s="110">
        <v>45.4925</v>
      </c>
      <c r="E37" s="110">
        <v>47.2161</v>
      </c>
      <c r="F37" s="110">
        <v>47.2134</v>
      </c>
      <c r="G37" s="110">
        <v>46.6448</v>
      </c>
      <c r="H37" s="120">
        <f>G37/F37-1</f>
        <v>-0.01204319112794261</v>
      </c>
      <c r="I37" s="120">
        <f>G37/E37-1</f>
        <v>-0.012099686335804938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142" t="s">
        <v>4</v>
      </c>
      <c r="B38" s="110">
        <v>63.9915</v>
      </c>
      <c r="C38" s="110">
        <v>60.64355383872525</v>
      </c>
      <c r="D38" s="110">
        <v>60.1713</v>
      </c>
      <c r="E38" s="110">
        <v>62.3694</v>
      </c>
      <c r="F38" s="110">
        <v>66.6912</v>
      </c>
      <c r="G38" s="110">
        <v>69.0587</v>
      </c>
      <c r="H38" s="120">
        <f>G38/F38-1</f>
        <v>0.03549943620747564</v>
      </c>
      <c r="I38" s="120">
        <f>G38/E38-1</f>
        <v>0.1072529156926314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142" t="s">
        <v>5</v>
      </c>
      <c r="B39" s="110">
        <v>1.4394</v>
      </c>
      <c r="C39" s="110">
        <v>1.5330989855957904</v>
      </c>
      <c r="D39" s="110">
        <v>1.549</v>
      </c>
      <c r="E39" s="110">
        <v>1.5242</v>
      </c>
      <c r="F39" s="110">
        <v>1.6561</v>
      </c>
      <c r="G39" s="110">
        <v>1.6921</v>
      </c>
      <c r="H39" s="120">
        <f>G39/F39-1</f>
        <v>0.021737817764627687</v>
      </c>
      <c r="I39" s="120">
        <f>G39/E39-1</f>
        <v>0.11015614748720637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142" t="s">
        <v>42</v>
      </c>
      <c r="B40" s="110">
        <v>0.2954</v>
      </c>
      <c r="C40" s="110">
        <v>0.30686823518645123</v>
      </c>
      <c r="D40" s="110">
        <v>0.307</v>
      </c>
      <c r="E40" s="110">
        <v>0.317</v>
      </c>
      <c r="F40" s="110">
        <v>0.3236</v>
      </c>
      <c r="G40" s="110">
        <v>0.3197</v>
      </c>
      <c r="H40" s="120">
        <f>G40/F40-1</f>
        <v>-0.012051915945611946</v>
      </c>
      <c r="I40" s="120">
        <f>G40/E40-1</f>
        <v>0.008517350157728698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9"/>
      <c r="D42" s="119"/>
    </row>
    <row r="43" spans="3:4" ht="15">
      <c r="C43" s="119"/>
      <c r="D43" s="119"/>
    </row>
    <row r="44" spans="3:4" ht="15">
      <c r="C44" s="119"/>
      <c r="D44" s="119"/>
    </row>
    <row r="45" spans="3:4" ht="15">
      <c r="C45" s="119"/>
      <c r="D45" s="11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K51" sqref="K51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1" t="s">
        <v>43</v>
      </c>
      <c r="B1" s="1"/>
    </row>
    <row r="2" spans="1:7" s="5" customFormat="1" ht="12.75" customHeight="1">
      <c r="A2" s="143" t="s">
        <v>3</v>
      </c>
      <c r="B2" s="4"/>
      <c r="C2" s="6"/>
      <c r="D2" s="6"/>
      <c r="E2" s="6"/>
      <c r="F2" s="6"/>
      <c r="G2" s="6"/>
    </row>
    <row r="3" spans="1:11" ht="39.7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J3" s="66"/>
      <c r="K3" s="66"/>
    </row>
    <row r="4" spans="1:9" ht="22.5">
      <c r="A4" s="147" t="s">
        <v>44</v>
      </c>
      <c r="B4" s="62">
        <f>B6+B7+B8</f>
        <v>307.24999999999994</v>
      </c>
      <c r="C4" s="62">
        <f>C6+C7</f>
        <v>84.7</v>
      </c>
      <c r="D4" s="62">
        <f>D6+D7+D8</f>
        <v>97.925</v>
      </c>
      <c r="E4" s="62">
        <f>E6+E7</f>
        <v>6.75</v>
      </c>
      <c r="F4" s="62">
        <f>F6+F7</f>
        <v>32</v>
      </c>
      <c r="G4" s="63">
        <f>F4-E4</f>
        <v>25.25</v>
      </c>
      <c r="H4" s="63">
        <f>D4-C4</f>
        <v>13.224999999999994</v>
      </c>
      <c r="I4" s="62"/>
    </row>
    <row r="5" spans="1:10" ht="11.25">
      <c r="A5" s="148" t="s">
        <v>45</v>
      </c>
      <c r="B5" s="59">
        <f>B6-B7</f>
        <v>-234.79999999999998</v>
      </c>
      <c r="C5" s="59">
        <f>C6-C7</f>
        <v>-76.60000000000001</v>
      </c>
      <c r="D5" s="59">
        <f>D6-D7</f>
        <v>-48.95</v>
      </c>
      <c r="E5" s="59">
        <f>E6-E7</f>
        <v>-6.75</v>
      </c>
      <c r="F5" s="59">
        <f>F6-F7</f>
        <v>13.5</v>
      </c>
      <c r="G5" s="63">
        <f>F5-E5</f>
        <v>20.25</v>
      </c>
      <c r="H5" s="63">
        <f>D5-C5</f>
        <v>27.650000000000006</v>
      </c>
      <c r="I5" s="59"/>
      <c r="J5" s="94"/>
    </row>
    <row r="6" spans="1:9" ht="11.25">
      <c r="A6" s="149" t="s">
        <v>46</v>
      </c>
      <c r="B6" s="60">
        <v>28.9</v>
      </c>
      <c r="C6" s="60">
        <v>4.05</v>
      </c>
      <c r="D6" s="60">
        <v>22.75</v>
      </c>
      <c r="E6" s="60">
        <v>0</v>
      </c>
      <c r="F6" s="60">
        <v>22.75</v>
      </c>
      <c r="G6" s="63">
        <f>F6-E6</f>
        <v>22.75</v>
      </c>
      <c r="H6" s="63">
        <f>D6-C6</f>
        <v>18.7</v>
      </c>
      <c r="I6" s="89"/>
    </row>
    <row r="7" spans="1:9" ht="11.25">
      <c r="A7" s="149" t="s">
        <v>47</v>
      </c>
      <c r="B7" s="60">
        <v>263.7</v>
      </c>
      <c r="C7" s="60">
        <v>80.65</v>
      </c>
      <c r="D7" s="60">
        <v>71.7</v>
      </c>
      <c r="E7" s="60">
        <v>6.75</v>
      </c>
      <c r="F7" s="60">
        <v>9.25</v>
      </c>
      <c r="G7" s="63">
        <f>F7-E7</f>
        <v>2.5</v>
      </c>
      <c r="H7" s="63">
        <f>D7-C7</f>
        <v>-8.950000000000003</v>
      </c>
      <c r="I7" s="89"/>
    </row>
    <row r="8" spans="1:10" ht="11.25">
      <c r="A8" s="148" t="s">
        <v>48</v>
      </c>
      <c r="B8" s="89">
        <v>14.65</v>
      </c>
      <c r="C8" s="89" t="s">
        <v>0</v>
      </c>
      <c r="D8" s="89">
        <v>3.475</v>
      </c>
      <c r="E8" s="89" t="s">
        <v>0</v>
      </c>
      <c r="F8" s="89" t="s">
        <v>0</v>
      </c>
      <c r="G8" s="89" t="s">
        <v>0</v>
      </c>
      <c r="H8" s="63">
        <f>D8</f>
        <v>3.475</v>
      </c>
      <c r="I8" s="89"/>
      <c r="J8" s="89"/>
    </row>
    <row r="9" spans="3:4" ht="15" customHeight="1">
      <c r="C9" s="65"/>
      <c r="D9" s="65"/>
    </row>
    <row r="10" spans="1:2" s="7" customFormat="1" ht="12.75">
      <c r="A10" s="150" t="s">
        <v>49</v>
      </c>
      <c r="B10" s="97"/>
    </row>
    <row r="11" spans="1:10" s="5" customFormat="1" ht="12.75">
      <c r="A11" s="143" t="s">
        <v>50</v>
      </c>
      <c r="B11" s="4"/>
      <c r="C11" s="6"/>
      <c r="D11" s="6"/>
      <c r="E11" s="6"/>
      <c r="F11" s="6"/>
      <c r="G11" s="6"/>
      <c r="J11" s="7"/>
    </row>
    <row r="12" spans="1:8" ht="33.75">
      <c r="A12" s="45"/>
      <c r="B12" s="132" t="s">
        <v>15</v>
      </c>
      <c r="C12" s="43" t="s">
        <v>8</v>
      </c>
      <c r="D12" s="43" t="s">
        <v>9</v>
      </c>
      <c r="E12" s="43">
        <v>40603</v>
      </c>
      <c r="F12" s="43">
        <v>40634</v>
      </c>
      <c r="G12" s="133" t="s">
        <v>16</v>
      </c>
      <c r="H12" s="133" t="s">
        <v>18</v>
      </c>
    </row>
    <row r="13" spans="1:9" ht="22.5">
      <c r="A13" s="144" t="s">
        <v>51</v>
      </c>
      <c r="B13" s="62">
        <f>+B14+B19+B21</f>
        <v>4036.3024200000004</v>
      </c>
      <c r="C13" s="62">
        <f>C19</f>
        <v>1293</v>
      </c>
      <c r="D13" s="62">
        <f>+D17+D19+D21+D18</f>
        <v>4926.0374</v>
      </c>
      <c r="E13" s="62">
        <v>994.677285</v>
      </c>
      <c r="F13" s="62">
        <f>+F18+F19</f>
        <v>3383</v>
      </c>
      <c r="G13" s="63">
        <f>F13-E13</f>
        <v>2388.3227150000002</v>
      </c>
      <c r="H13" s="63">
        <f>D13-C13</f>
        <v>3633.0374</v>
      </c>
      <c r="I13" s="63"/>
    </row>
    <row r="14" spans="1:10" ht="11.25">
      <c r="A14" s="145" t="s">
        <v>52</v>
      </c>
      <c r="B14" s="59">
        <f>B15+B17</f>
        <v>870.7897</v>
      </c>
      <c r="C14" s="60" t="s">
        <v>0</v>
      </c>
      <c r="D14" s="60">
        <f>+D17</f>
        <v>684.457</v>
      </c>
      <c r="E14" s="59">
        <v>276.096885</v>
      </c>
      <c r="F14" s="60" t="s">
        <v>0</v>
      </c>
      <c r="G14" s="63">
        <f>-E14</f>
        <v>-276.096885</v>
      </c>
      <c r="H14" s="62">
        <f>+D14</f>
        <v>684.457</v>
      </c>
      <c r="I14" s="86"/>
      <c r="J14" s="7"/>
    </row>
    <row r="15" spans="1:10" ht="11.25">
      <c r="A15" s="146" t="s">
        <v>46</v>
      </c>
      <c r="B15" s="89">
        <v>800</v>
      </c>
      <c r="C15" s="89" t="s">
        <v>0</v>
      </c>
      <c r="D15" s="60" t="s">
        <v>0</v>
      </c>
      <c r="E15" s="89" t="s">
        <v>0</v>
      </c>
      <c r="F15" s="89" t="s">
        <v>0</v>
      </c>
      <c r="G15" s="62" t="s">
        <v>0</v>
      </c>
      <c r="H15" s="62" t="s">
        <v>0</v>
      </c>
      <c r="I15" s="86"/>
      <c r="J15" s="7"/>
    </row>
    <row r="16" spans="1:10" ht="22.5">
      <c r="A16" s="151" t="s">
        <v>53</v>
      </c>
      <c r="B16" s="98">
        <v>800</v>
      </c>
      <c r="C16" s="98" t="s">
        <v>0</v>
      </c>
      <c r="D16" s="60" t="s">
        <v>0</v>
      </c>
      <c r="E16" s="98" t="s">
        <v>0</v>
      </c>
      <c r="F16" s="98" t="s">
        <v>0</v>
      </c>
      <c r="G16" s="123" t="s">
        <v>0</v>
      </c>
      <c r="H16" s="123" t="s">
        <v>0</v>
      </c>
      <c r="I16" s="86"/>
      <c r="J16" s="7"/>
    </row>
    <row r="17" spans="1:10" ht="11.25">
      <c r="A17" s="146" t="s">
        <v>47</v>
      </c>
      <c r="B17" s="60">
        <v>70.7897</v>
      </c>
      <c r="C17" s="89" t="s">
        <v>0</v>
      </c>
      <c r="D17" s="89">
        <v>684.457</v>
      </c>
      <c r="E17" s="89">
        <v>276.096885</v>
      </c>
      <c r="F17" s="89" t="s">
        <v>0</v>
      </c>
      <c r="G17" s="63">
        <f>-E17</f>
        <v>-276.096885</v>
      </c>
      <c r="H17" s="123">
        <f>D17</f>
        <v>684.457</v>
      </c>
      <c r="I17" s="86"/>
      <c r="J17" s="7"/>
    </row>
    <row r="18" spans="1:10" ht="11.25">
      <c r="A18" s="145" t="s">
        <v>63</v>
      </c>
      <c r="B18" s="60" t="s">
        <v>0</v>
      </c>
      <c r="C18" s="89" t="s">
        <v>0</v>
      </c>
      <c r="D18" s="89">
        <v>60</v>
      </c>
      <c r="E18" s="89" t="s">
        <v>0</v>
      </c>
      <c r="F18" s="89">
        <v>60</v>
      </c>
      <c r="G18" s="63">
        <f>+F18</f>
        <v>60</v>
      </c>
      <c r="H18" s="123">
        <f>+D18</f>
        <v>60</v>
      </c>
      <c r="I18" s="86"/>
      <c r="J18" s="7"/>
    </row>
    <row r="19" spans="1:10" ht="11.25">
      <c r="A19" s="145" t="s">
        <v>54</v>
      </c>
      <c r="B19" s="60">
        <v>2656</v>
      </c>
      <c r="C19" s="60">
        <v>1293</v>
      </c>
      <c r="D19" s="89">
        <v>3613</v>
      </c>
      <c r="E19" s="89">
        <v>150</v>
      </c>
      <c r="F19" s="89">
        <v>3323</v>
      </c>
      <c r="G19" s="63">
        <f>F19-E19</f>
        <v>3173</v>
      </c>
      <c r="H19" s="63">
        <f>D19-C19</f>
        <v>2320</v>
      </c>
      <c r="I19" s="61"/>
      <c r="J19" s="9"/>
    </row>
    <row r="20" spans="1:10" s="7" customFormat="1" ht="11.25">
      <c r="A20" s="145" t="s">
        <v>55</v>
      </c>
      <c r="B20" s="28" t="s">
        <v>0</v>
      </c>
      <c r="C20" s="28" t="s">
        <v>0</v>
      </c>
      <c r="D20" s="28" t="s">
        <v>0</v>
      </c>
      <c r="E20" s="28" t="s">
        <v>0</v>
      </c>
      <c r="F20" s="28"/>
      <c r="G20" s="57" t="s">
        <v>0</v>
      </c>
      <c r="H20" s="57" t="s">
        <v>0</v>
      </c>
      <c r="J20" s="9"/>
    </row>
    <row r="21" spans="1:10" ht="22.5">
      <c r="A21" s="145" t="s">
        <v>56</v>
      </c>
      <c r="B21" s="124">
        <v>509.51272</v>
      </c>
      <c r="C21" s="28" t="s">
        <v>0</v>
      </c>
      <c r="D21" s="124">
        <v>568.5804</v>
      </c>
      <c r="E21" s="124">
        <v>568.5804</v>
      </c>
      <c r="F21" s="89" t="s">
        <v>0</v>
      </c>
      <c r="G21" s="89">
        <v>568.5804</v>
      </c>
      <c r="H21" s="63">
        <f>D21</f>
        <v>568.5804</v>
      </c>
      <c r="J21" s="9"/>
    </row>
    <row r="22" spans="1:10" ht="22.5">
      <c r="A22" s="144" t="s">
        <v>57</v>
      </c>
      <c r="B22" s="28"/>
      <c r="C22" s="28"/>
      <c r="D22" s="28"/>
      <c r="E22" s="28"/>
      <c r="F22" s="28"/>
      <c r="G22" s="63"/>
      <c r="H22" s="63"/>
      <c r="I22" s="100"/>
      <c r="J22" s="9"/>
    </row>
    <row r="23" spans="1:10" ht="22.5">
      <c r="A23" s="145" t="s">
        <v>58</v>
      </c>
      <c r="B23" s="28">
        <v>5.5</v>
      </c>
      <c r="C23" s="28">
        <v>2.47</v>
      </c>
      <c r="D23" s="28">
        <v>8.23</v>
      </c>
      <c r="E23" s="28">
        <v>6.92</v>
      </c>
      <c r="F23" s="28">
        <v>8.23</v>
      </c>
      <c r="G23" s="63">
        <f>F23-E23</f>
        <v>1.3100000000000005</v>
      </c>
      <c r="H23" s="63">
        <f>D23-C23</f>
        <v>5.76</v>
      </c>
      <c r="I23" s="100"/>
      <c r="J23" s="9"/>
    </row>
    <row r="24" spans="1:10" ht="11.25">
      <c r="A24" s="145" t="s">
        <v>59</v>
      </c>
      <c r="B24" s="28">
        <v>5.01</v>
      </c>
      <c r="C24" s="28" t="s">
        <v>0</v>
      </c>
      <c r="D24" s="28" t="s">
        <v>0</v>
      </c>
      <c r="E24" s="28" t="s">
        <v>0</v>
      </c>
      <c r="F24" s="28" t="s">
        <v>0</v>
      </c>
      <c r="G24" s="57" t="s">
        <v>0</v>
      </c>
      <c r="H24" s="57" t="s">
        <v>0</v>
      </c>
      <c r="I24" s="29"/>
      <c r="J24" s="9"/>
    </row>
    <row r="25" spans="1:10" ht="11.25">
      <c r="A25" s="145" t="s">
        <v>60</v>
      </c>
      <c r="B25" s="28">
        <v>6.5</v>
      </c>
      <c r="C25" s="28" t="s">
        <v>0</v>
      </c>
      <c r="D25" s="28">
        <v>6.7208123599204</v>
      </c>
      <c r="E25" s="28">
        <v>6.907016558698227</v>
      </c>
      <c r="F25" s="28" t="s">
        <v>0</v>
      </c>
      <c r="G25" s="57" t="s">
        <v>0</v>
      </c>
      <c r="H25" s="57" t="s">
        <v>0</v>
      </c>
      <c r="I25" s="29"/>
      <c r="J25" s="9"/>
    </row>
    <row r="26" spans="1:10" ht="22.5">
      <c r="A26" s="145" t="s">
        <v>61</v>
      </c>
      <c r="B26" s="28">
        <v>6.6</v>
      </c>
      <c r="C26" s="28">
        <v>2.96</v>
      </c>
      <c r="D26" s="28">
        <v>9.88</v>
      </c>
      <c r="E26" s="28">
        <v>8.3</v>
      </c>
      <c r="F26" s="28">
        <v>9.88</v>
      </c>
      <c r="G26" s="63">
        <f>F26-E26</f>
        <v>1.58</v>
      </c>
      <c r="H26" s="63">
        <f>D26-C26</f>
        <v>6.920000000000001</v>
      </c>
      <c r="I26" s="29"/>
      <c r="J26" s="9"/>
    </row>
    <row r="27" spans="1:10" ht="11.25">
      <c r="A27" s="145" t="s">
        <v>55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7" t="s">
        <v>0</v>
      </c>
      <c r="H27" s="57" t="s">
        <v>0</v>
      </c>
      <c r="J27" s="9"/>
    </row>
    <row r="28" spans="1:5" ht="11.25">
      <c r="A28" s="152" t="s">
        <v>62</v>
      </c>
      <c r="E28" s="7"/>
    </row>
    <row r="30" spans="1:2" ht="12.75">
      <c r="A30" s="131" t="s">
        <v>64</v>
      </c>
      <c r="B30" s="1"/>
    </row>
    <row r="31" spans="1:7" s="5" customFormat="1" ht="11.25">
      <c r="A31" s="153" t="s">
        <v>50</v>
      </c>
      <c r="B31" s="4"/>
      <c r="C31" s="6"/>
      <c r="D31" s="6"/>
      <c r="E31" s="6"/>
      <c r="F31" s="6"/>
      <c r="G31" s="6"/>
    </row>
    <row r="32" spans="1:8" ht="33.75">
      <c r="A32" s="45"/>
      <c r="B32" s="132" t="s">
        <v>15</v>
      </c>
      <c r="C32" s="43" t="s">
        <v>8</v>
      </c>
      <c r="D32" s="43" t="s">
        <v>9</v>
      </c>
      <c r="E32" s="43">
        <v>40603</v>
      </c>
      <c r="F32" s="43">
        <v>40634</v>
      </c>
      <c r="G32" s="133" t="s">
        <v>16</v>
      </c>
      <c r="H32" s="133" t="s">
        <v>18</v>
      </c>
    </row>
    <row r="33" spans="1:9" ht="33.75">
      <c r="A33" s="144" t="s">
        <v>65</v>
      </c>
      <c r="B33" s="96">
        <f>SUM(B34:B37)</f>
        <v>11922</v>
      </c>
      <c r="C33" s="96">
        <f>SUM(C34:C36)</f>
        <v>6130</v>
      </c>
      <c r="D33" s="96">
        <f>SUM(D34:D36)</f>
        <v>10234</v>
      </c>
      <c r="E33" s="96">
        <f>SUM(E34:E36)</f>
        <v>2960</v>
      </c>
      <c r="F33" s="96">
        <f>SUM(F34:F36)</f>
        <v>2200</v>
      </c>
      <c r="G33" s="63">
        <f>F33-E33</f>
        <v>-760</v>
      </c>
      <c r="H33" s="63">
        <f>D33-C33</f>
        <v>4104</v>
      </c>
      <c r="I33" s="7"/>
    </row>
    <row r="34" spans="1:15" ht="11.25">
      <c r="A34" s="154" t="s">
        <v>66</v>
      </c>
      <c r="B34" s="82">
        <v>2036</v>
      </c>
      <c r="C34" s="82">
        <v>1300</v>
      </c>
      <c r="D34" s="82">
        <v>1750</v>
      </c>
      <c r="E34" s="82">
        <v>550</v>
      </c>
      <c r="F34" s="82">
        <v>400</v>
      </c>
      <c r="G34" s="63">
        <f aca="true" t="shared" si="0" ref="G34:G56">F34-E34</f>
        <v>-150</v>
      </c>
      <c r="H34" s="63">
        <f aca="true" t="shared" si="1" ref="H34:H56">D34-C34</f>
        <v>450</v>
      </c>
      <c r="I34" s="7"/>
      <c r="M34" s="87"/>
      <c r="N34" s="87"/>
      <c r="O34" s="87"/>
    </row>
    <row r="35" spans="1:15" ht="11.25">
      <c r="A35" s="154" t="s">
        <v>67</v>
      </c>
      <c r="B35" s="82">
        <v>2396</v>
      </c>
      <c r="C35" s="82">
        <v>1520</v>
      </c>
      <c r="D35" s="82">
        <v>3350</v>
      </c>
      <c r="E35" s="82">
        <v>1050</v>
      </c>
      <c r="F35" s="82">
        <v>800</v>
      </c>
      <c r="G35" s="63">
        <f t="shared" si="0"/>
        <v>-250</v>
      </c>
      <c r="H35" s="63">
        <f t="shared" si="1"/>
        <v>1830</v>
      </c>
      <c r="I35" s="7"/>
      <c r="M35" s="87"/>
      <c r="N35" s="87"/>
      <c r="O35" s="87"/>
    </row>
    <row r="36" spans="1:15" ht="11.25">
      <c r="A36" s="154" t="s">
        <v>68</v>
      </c>
      <c r="B36" s="82">
        <v>7490</v>
      </c>
      <c r="C36" s="82">
        <v>3310</v>
      </c>
      <c r="D36" s="82">
        <v>5134</v>
      </c>
      <c r="E36" s="82">
        <v>1360</v>
      </c>
      <c r="F36" s="82">
        <v>1000</v>
      </c>
      <c r="G36" s="63">
        <f t="shared" si="0"/>
        <v>-360</v>
      </c>
      <c r="H36" s="63">
        <f t="shared" si="1"/>
        <v>1824</v>
      </c>
      <c r="I36" s="7"/>
      <c r="M36" s="87"/>
      <c r="N36" s="87"/>
      <c r="O36" s="87"/>
    </row>
    <row r="37" spans="1:15" ht="11.25">
      <c r="A37" s="154" t="s">
        <v>71</v>
      </c>
      <c r="B37" s="83">
        <v>0</v>
      </c>
      <c r="C37" s="83">
        <v>0</v>
      </c>
      <c r="D37" s="82" t="s">
        <v>0</v>
      </c>
      <c r="E37" s="83">
        <v>0</v>
      </c>
      <c r="F37" s="83">
        <v>0</v>
      </c>
      <c r="G37" s="63">
        <f t="shared" si="0"/>
        <v>0</v>
      </c>
      <c r="H37" s="63" t="e">
        <f t="shared" si="1"/>
        <v>#VALUE!</v>
      </c>
      <c r="I37" s="7"/>
      <c r="M37" s="87"/>
      <c r="N37" s="87"/>
      <c r="O37" s="87"/>
    </row>
    <row r="38" spans="1:15" ht="11.25">
      <c r="A38" s="154" t="s">
        <v>72</v>
      </c>
      <c r="B38" s="109">
        <v>0</v>
      </c>
      <c r="C38" s="109">
        <v>0</v>
      </c>
      <c r="D38" s="104"/>
      <c r="E38" s="104"/>
      <c r="F38" s="104"/>
      <c r="G38" s="63">
        <f t="shared" si="0"/>
        <v>0</v>
      </c>
      <c r="H38" s="63">
        <f t="shared" si="1"/>
        <v>0</v>
      </c>
      <c r="I38" s="7"/>
      <c r="M38" s="87"/>
      <c r="N38" s="87"/>
      <c r="O38" s="87"/>
    </row>
    <row r="39" spans="1:15" ht="33.75">
      <c r="A39" s="144" t="s">
        <v>69</v>
      </c>
      <c r="B39" s="96">
        <f>SUM(B40:B43)</f>
        <v>13328.2</v>
      </c>
      <c r="C39" s="96">
        <f>SUM(C40:C42)</f>
        <v>8054.099999999999</v>
      </c>
      <c r="D39" s="96">
        <f>SUM(D40:D42)</f>
        <v>8567.93</v>
      </c>
      <c r="E39" s="96">
        <f>SUM(E40:E42)</f>
        <v>2697.3</v>
      </c>
      <c r="F39" s="96">
        <f>SUM(F40:F42)</f>
        <v>1322.8</v>
      </c>
      <c r="G39" s="63">
        <f t="shared" si="0"/>
        <v>-1374.5000000000002</v>
      </c>
      <c r="H39" s="63">
        <f t="shared" si="1"/>
        <v>513.8300000000008</v>
      </c>
      <c r="I39" s="7"/>
      <c r="M39" s="87"/>
      <c r="N39" s="87"/>
      <c r="O39" s="87"/>
    </row>
    <row r="40" spans="1:15" ht="11.25">
      <c r="A40" s="154" t="s">
        <v>66</v>
      </c>
      <c r="B40" s="82">
        <v>2974.5</v>
      </c>
      <c r="C40" s="82">
        <v>2205.5</v>
      </c>
      <c r="D40" s="82">
        <v>2148.5</v>
      </c>
      <c r="E40" s="82">
        <v>714.9</v>
      </c>
      <c r="F40" s="82">
        <v>342.2</v>
      </c>
      <c r="G40" s="63">
        <f t="shared" si="0"/>
        <v>-372.7</v>
      </c>
      <c r="H40" s="63">
        <f t="shared" si="1"/>
        <v>-57</v>
      </c>
      <c r="I40" s="7"/>
      <c r="M40" s="87"/>
      <c r="N40" s="87"/>
      <c r="O40" s="87"/>
    </row>
    <row r="41" spans="1:15" ht="11.25">
      <c r="A41" s="154" t="s">
        <v>67</v>
      </c>
      <c r="B41" s="82">
        <v>2892.7</v>
      </c>
      <c r="C41" s="82">
        <v>2104.9</v>
      </c>
      <c r="D41" s="82">
        <v>3315.2</v>
      </c>
      <c r="E41" s="82">
        <v>1117.9</v>
      </c>
      <c r="F41" s="82">
        <v>497.7</v>
      </c>
      <c r="G41" s="63">
        <f t="shared" si="0"/>
        <v>-620.2</v>
      </c>
      <c r="H41" s="63">
        <f t="shared" si="1"/>
        <v>1210.2999999999997</v>
      </c>
      <c r="I41" s="7"/>
      <c r="M41" s="87"/>
      <c r="N41" s="87"/>
      <c r="O41" s="87"/>
    </row>
    <row r="42" spans="1:15" ht="11.25">
      <c r="A42" s="154" t="s">
        <v>68</v>
      </c>
      <c r="B42" s="82">
        <v>7461</v>
      </c>
      <c r="C42" s="82">
        <v>3743.7</v>
      </c>
      <c r="D42" s="82">
        <v>3104.23</v>
      </c>
      <c r="E42" s="82">
        <v>864.5</v>
      </c>
      <c r="F42" s="82">
        <v>482.9</v>
      </c>
      <c r="G42" s="63">
        <f t="shared" si="0"/>
        <v>-381.6</v>
      </c>
      <c r="H42" s="63">
        <f t="shared" si="1"/>
        <v>-639.4699999999998</v>
      </c>
      <c r="I42" s="7"/>
      <c r="M42" s="87"/>
      <c r="N42" s="87"/>
      <c r="O42" s="87"/>
    </row>
    <row r="43" spans="1:15" ht="11.25">
      <c r="A43" s="154" t="s">
        <v>71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63">
        <f t="shared" si="0"/>
        <v>0</v>
      </c>
      <c r="H43" s="63">
        <f t="shared" si="1"/>
        <v>0</v>
      </c>
      <c r="I43" s="7"/>
      <c r="M43" s="87"/>
      <c r="N43" s="87"/>
      <c r="O43" s="87"/>
    </row>
    <row r="44" spans="1:15" ht="11.25">
      <c r="A44" s="154" t="s">
        <v>72</v>
      </c>
      <c r="B44" s="109">
        <v>0</v>
      </c>
      <c r="C44" s="109">
        <v>0</v>
      </c>
      <c r="D44" s="104"/>
      <c r="E44" s="104"/>
      <c r="F44" s="104"/>
      <c r="G44" s="63">
        <f t="shared" si="0"/>
        <v>0</v>
      </c>
      <c r="H44" s="63">
        <f t="shared" si="1"/>
        <v>0</v>
      </c>
      <c r="I44" s="7"/>
      <c r="M44" s="87"/>
      <c r="N44" s="87"/>
      <c r="O44" s="87"/>
    </row>
    <row r="45" spans="1:15" ht="22.5">
      <c r="A45" s="144" t="s">
        <v>73</v>
      </c>
      <c r="B45" s="96">
        <f>SUM(B46:B49)</f>
        <v>8924</v>
      </c>
      <c r="C45" s="96">
        <f>SUM(C46:C48)</f>
        <v>5139.9</v>
      </c>
      <c r="D45" s="96">
        <f>SUM(D46:D48)</f>
        <v>6577.629999999999</v>
      </c>
      <c r="E45" s="96">
        <f>SUM(E46:E48)</f>
        <v>2106.8</v>
      </c>
      <c r="F45" s="96">
        <f>SUM(F46:F48)</f>
        <v>1258.6</v>
      </c>
      <c r="G45" s="63">
        <f t="shared" si="0"/>
        <v>-848.2000000000003</v>
      </c>
      <c r="H45" s="63">
        <f t="shared" si="1"/>
        <v>1437.7299999999996</v>
      </c>
      <c r="M45" s="87"/>
      <c r="N45" s="87"/>
      <c r="O45" s="87"/>
    </row>
    <row r="46" spans="1:15" ht="11.25">
      <c r="A46" s="154" t="s">
        <v>66</v>
      </c>
      <c r="B46" s="82">
        <v>1772.5</v>
      </c>
      <c r="C46" s="82">
        <v>1181</v>
      </c>
      <c r="D46" s="82">
        <v>1582.6</v>
      </c>
      <c r="E46" s="82">
        <v>484.5</v>
      </c>
      <c r="F46" s="82">
        <v>328</v>
      </c>
      <c r="G46" s="63">
        <f t="shared" si="0"/>
        <v>-156.5</v>
      </c>
      <c r="H46" s="63">
        <f t="shared" si="1"/>
        <v>401.5999999999999</v>
      </c>
      <c r="M46" s="87"/>
      <c r="N46" s="87"/>
      <c r="O46" s="87"/>
    </row>
    <row r="47" spans="1:15" ht="11.25">
      <c r="A47" s="154" t="s">
        <v>67</v>
      </c>
      <c r="B47" s="82">
        <v>1871.7</v>
      </c>
      <c r="C47" s="82">
        <v>1256.5</v>
      </c>
      <c r="D47" s="82">
        <v>2343.2</v>
      </c>
      <c r="E47" s="82">
        <v>757.8</v>
      </c>
      <c r="F47" s="82">
        <v>484.2</v>
      </c>
      <c r="G47" s="63">
        <f t="shared" si="0"/>
        <v>-273.59999999999997</v>
      </c>
      <c r="H47" s="63">
        <f t="shared" si="1"/>
        <v>1086.6999999999998</v>
      </c>
      <c r="M47" s="87"/>
      <c r="N47" s="87"/>
      <c r="O47" s="87"/>
    </row>
    <row r="48" spans="1:15" ht="11.25">
      <c r="A48" s="154" t="s">
        <v>68</v>
      </c>
      <c r="B48" s="82">
        <v>5279.8</v>
      </c>
      <c r="C48" s="82">
        <v>2702.4</v>
      </c>
      <c r="D48" s="82">
        <v>2651.83</v>
      </c>
      <c r="E48" s="82">
        <v>864.5</v>
      </c>
      <c r="F48" s="82">
        <v>446.4</v>
      </c>
      <c r="G48" s="63">
        <f t="shared" si="0"/>
        <v>-418.1</v>
      </c>
      <c r="H48" s="63">
        <f t="shared" si="1"/>
        <v>-50.570000000000164</v>
      </c>
      <c r="M48" s="87"/>
      <c r="N48" s="87"/>
      <c r="O48" s="87"/>
    </row>
    <row r="49" spans="1:15" ht="11.25">
      <c r="A49" s="154" t="s">
        <v>71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63">
        <f t="shared" si="0"/>
        <v>0</v>
      </c>
      <c r="H49" s="63">
        <f t="shared" si="1"/>
        <v>0</v>
      </c>
      <c r="M49" s="87"/>
      <c r="N49" s="87"/>
      <c r="O49" s="87"/>
    </row>
    <row r="50" spans="1:15" ht="11.25">
      <c r="A50" s="154" t="s">
        <v>72</v>
      </c>
      <c r="B50" s="109">
        <v>0</v>
      </c>
      <c r="C50" s="109">
        <v>0</v>
      </c>
      <c r="D50" s="83"/>
      <c r="E50" s="104"/>
      <c r="F50" s="104"/>
      <c r="G50" s="63">
        <f t="shared" si="0"/>
        <v>0</v>
      </c>
      <c r="H50" s="63">
        <f t="shared" si="1"/>
        <v>0</v>
      </c>
      <c r="M50" s="87"/>
      <c r="N50" s="87"/>
      <c r="O50" s="87"/>
    </row>
    <row r="51" spans="1:15" ht="45">
      <c r="A51" s="144" t="s">
        <v>70</v>
      </c>
      <c r="B51" s="101">
        <v>2.648303465838685</v>
      </c>
      <c r="C51" s="101">
        <v>1.22</v>
      </c>
      <c r="D51" s="101">
        <v>6.13</v>
      </c>
      <c r="E51" s="101">
        <v>6.12</v>
      </c>
      <c r="F51" s="101">
        <v>6.93</v>
      </c>
      <c r="G51" s="63">
        <f t="shared" si="0"/>
        <v>0.8099999999999996</v>
      </c>
      <c r="H51" s="63">
        <f t="shared" si="1"/>
        <v>4.91</v>
      </c>
      <c r="J51" s="50"/>
      <c r="K51" s="50"/>
      <c r="L51" s="50"/>
      <c r="M51" s="87"/>
      <c r="N51" s="87"/>
      <c r="O51" s="87"/>
    </row>
    <row r="52" spans="1:15" ht="11.25">
      <c r="A52" s="154" t="s">
        <v>66</v>
      </c>
      <c r="B52" s="78">
        <v>1.9135067535739185</v>
      </c>
      <c r="C52" s="78">
        <v>0.4</v>
      </c>
      <c r="D52" s="79">
        <v>4.89</v>
      </c>
      <c r="E52" s="79">
        <v>4.81</v>
      </c>
      <c r="F52" s="79">
        <v>5.73</v>
      </c>
      <c r="G52" s="63">
        <f t="shared" si="0"/>
        <v>0.9200000000000008</v>
      </c>
      <c r="H52" s="63">
        <f t="shared" si="1"/>
        <v>4.489999999999999</v>
      </c>
      <c r="J52" s="50"/>
      <c r="K52" s="50"/>
      <c r="L52" s="50"/>
      <c r="M52" s="87"/>
      <c r="N52" s="87"/>
      <c r="O52" s="87"/>
    </row>
    <row r="53" spans="1:15" ht="11.25">
      <c r="A53" s="154" t="s">
        <v>67</v>
      </c>
      <c r="B53" s="78">
        <v>2.250232631529606</v>
      </c>
      <c r="C53" s="78">
        <v>0.69</v>
      </c>
      <c r="D53" s="79">
        <v>6.22</v>
      </c>
      <c r="E53" s="79">
        <v>6.3</v>
      </c>
      <c r="F53" s="79">
        <v>6.6</v>
      </c>
      <c r="G53" s="63">
        <f t="shared" si="0"/>
        <v>0.2999999999999998</v>
      </c>
      <c r="H53" s="63">
        <f t="shared" si="1"/>
        <v>5.529999999999999</v>
      </c>
      <c r="J53" s="50"/>
      <c r="K53" s="50"/>
      <c r="L53" s="50"/>
      <c r="M53" s="87"/>
      <c r="N53" s="87"/>
      <c r="O53" s="87"/>
    </row>
    <row r="54" spans="1:15" ht="11.25">
      <c r="A54" s="154" t="s">
        <v>68</v>
      </c>
      <c r="B54" s="78">
        <v>2.82091884334991</v>
      </c>
      <c r="C54" s="78">
        <v>1.44</v>
      </c>
      <c r="D54" s="78">
        <v>6.91</v>
      </c>
      <c r="E54" s="78">
        <v>6.75</v>
      </c>
      <c r="F54" s="78">
        <v>8.17</v>
      </c>
      <c r="G54" s="63">
        <f t="shared" si="0"/>
        <v>1.42</v>
      </c>
      <c r="H54" s="63">
        <f t="shared" si="1"/>
        <v>5.470000000000001</v>
      </c>
      <c r="J54" s="50"/>
      <c r="K54" s="50"/>
      <c r="L54" s="50"/>
      <c r="M54" s="87"/>
      <c r="N54" s="87"/>
      <c r="O54" s="87"/>
    </row>
    <row r="55" spans="1:15" ht="11.25">
      <c r="A55" s="154" t="s">
        <v>71</v>
      </c>
      <c r="B55" s="79">
        <v>0</v>
      </c>
      <c r="C55" s="79">
        <v>0</v>
      </c>
      <c r="D55" s="79">
        <v>0</v>
      </c>
      <c r="E55" s="79">
        <v>0</v>
      </c>
      <c r="F55" s="79">
        <v>0</v>
      </c>
      <c r="G55" s="63">
        <f t="shared" si="0"/>
        <v>0</v>
      </c>
      <c r="H55" s="63">
        <f t="shared" si="1"/>
        <v>0</v>
      </c>
      <c r="J55" s="50"/>
      <c r="K55" s="50"/>
      <c r="L55" s="50"/>
      <c r="M55" s="87"/>
      <c r="N55" s="87"/>
      <c r="O55" s="87"/>
    </row>
    <row r="56" spans="1:8" ht="11.25">
      <c r="A56" s="154" t="s">
        <v>72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63">
        <f t="shared" si="0"/>
        <v>0</v>
      </c>
      <c r="H56" s="63">
        <f t="shared" si="1"/>
        <v>0</v>
      </c>
    </row>
    <row r="57" ht="11.25">
      <c r="E57" s="7"/>
    </row>
    <row r="58" ht="13.5" customHeight="1"/>
    <row r="59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B62" sqref="B6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1" t="s">
        <v>74</v>
      </c>
      <c r="B1" s="1"/>
      <c r="J1"/>
    </row>
    <row r="2" spans="1:7" s="5" customFormat="1" ht="12.75" customHeight="1">
      <c r="A2" s="153" t="s">
        <v>50</v>
      </c>
      <c r="B2" s="4"/>
      <c r="C2" s="6"/>
      <c r="D2" s="6"/>
      <c r="E2" s="6"/>
      <c r="F2" s="6"/>
      <c r="G2" s="6"/>
    </row>
    <row r="3" spans="1:9" ht="4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I3"/>
    </row>
    <row r="4" spans="1:15" ht="12.75">
      <c r="A4" s="155" t="s">
        <v>75</v>
      </c>
      <c r="B4" s="84">
        <f>SUM(B5:B7)</f>
        <v>4695</v>
      </c>
      <c r="C4" s="84">
        <v>1390</v>
      </c>
      <c r="D4" s="84">
        <v>1870</v>
      </c>
      <c r="E4" s="84">
        <v>615</v>
      </c>
      <c r="F4" s="84">
        <v>425</v>
      </c>
      <c r="G4" s="63">
        <f>F4-E4</f>
        <v>-190</v>
      </c>
      <c r="H4" s="63">
        <f>+D4-C4</f>
        <v>480</v>
      </c>
      <c r="I4"/>
      <c r="J4" s="7"/>
      <c r="M4" s="88"/>
      <c r="N4" s="88"/>
      <c r="O4" s="88"/>
    </row>
    <row r="5" spans="1:15" ht="12.75">
      <c r="A5" s="156" t="s">
        <v>76</v>
      </c>
      <c r="B5" s="81">
        <v>635</v>
      </c>
      <c r="C5" s="81">
        <v>210</v>
      </c>
      <c r="D5" s="81">
        <v>290</v>
      </c>
      <c r="E5" s="81">
        <v>100</v>
      </c>
      <c r="F5" s="81">
        <v>60</v>
      </c>
      <c r="G5" s="63">
        <f aca="true" t="shared" si="0" ref="G5:G25">F5-E5</f>
        <v>-40</v>
      </c>
      <c r="H5" s="63">
        <f aca="true" t="shared" si="1" ref="H5:H25">+D5-C5</f>
        <v>80</v>
      </c>
      <c r="I5"/>
      <c r="J5" s="7"/>
      <c r="M5" s="88"/>
      <c r="N5" s="88"/>
      <c r="O5" s="88"/>
    </row>
    <row r="6" spans="1:15" ht="12.75">
      <c r="A6" s="156" t="s">
        <v>77</v>
      </c>
      <c r="B6" s="81">
        <v>865</v>
      </c>
      <c r="C6" s="81">
        <v>240</v>
      </c>
      <c r="D6" s="81">
        <v>400</v>
      </c>
      <c r="E6" s="81">
        <v>120</v>
      </c>
      <c r="F6" s="81">
        <v>100</v>
      </c>
      <c r="G6" s="63">
        <f t="shared" si="0"/>
        <v>-20</v>
      </c>
      <c r="H6" s="63">
        <f t="shared" si="1"/>
        <v>160</v>
      </c>
      <c r="I6"/>
      <c r="J6" s="7"/>
      <c r="M6" s="88"/>
      <c r="N6" s="88"/>
      <c r="O6" s="88"/>
    </row>
    <row r="7" spans="1:15" ht="12.75">
      <c r="A7" s="156" t="s">
        <v>78</v>
      </c>
      <c r="B7" s="81">
        <v>3195</v>
      </c>
      <c r="C7" s="81">
        <v>940</v>
      </c>
      <c r="D7" s="81">
        <v>1180</v>
      </c>
      <c r="E7" s="81">
        <v>395</v>
      </c>
      <c r="F7" s="81">
        <v>265</v>
      </c>
      <c r="G7" s="63">
        <f t="shared" si="0"/>
        <v>-130</v>
      </c>
      <c r="H7" s="63">
        <f t="shared" si="1"/>
        <v>240</v>
      </c>
      <c r="I7"/>
      <c r="J7" s="7"/>
      <c r="M7" s="88"/>
      <c r="N7" s="88"/>
      <c r="O7" s="88"/>
    </row>
    <row r="8" spans="1:15" ht="12.75">
      <c r="A8" s="49" t="s">
        <v>1</v>
      </c>
      <c r="B8" s="108">
        <v>0</v>
      </c>
      <c r="C8" s="108">
        <v>0</v>
      </c>
      <c r="D8" s="82"/>
      <c r="E8" s="108"/>
      <c r="F8" s="108"/>
      <c r="G8" s="63">
        <f t="shared" si="0"/>
        <v>0</v>
      </c>
      <c r="H8" s="63">
        <f t="shared" si="1"/>
        <v>0</v>
      </c>
      <c r="I8"/>
      <c r="J8" s="7"/>
      <c r="M8" s="88"/>
      <c r="N8" s="88"/>
      <c r="O8" s="88"/>
    </row>
    <row r="9" spans="1:15" ht="12.75">
      <c r="A9" s="49" t="s">
        <v>2</v>
      </c>
      <c r="B9" s="108">
        <v>0</v>
      </c>
      <c r="C9" s="108">
        <v>0</v>
      </c>
      <c r="D9" s="82"/>
      <c r="E9" s="108"/>
      <c r="F9" s="108"/>
      <c r="G9" s="63">
        <f t="shared" si="0"/>
        <v>0</v>
      </c>
      <c r="H9" s="63">
        <f t="shared" si="1"/>
        <v>0</v>
      </c>
      <c r="I9"/>
      <c r="J9" s="7"/>
      <c r="M9" s="88"/>
      <c r="N9" s="88"/>
      <c r="O9" s="88"/>
    </row>
    <row r="10" spans="1:15" ht="12.75">
      <c r="A10" s="155" t="s">
        <v>79</v>
      </c>
      <c r="B10" s="84">
        <f>SUM(B11:B13)</f>
        <v>6357.528299999999</v>
      </c>
      <c r="C10" s="84">
        <v>2728.021</v>
      </c>
      <c r="D10" s="84">
        <v>1609.384</v>
      </c>
      <c r="E10" s="84">
        <v>432.4</v>
      </c>
      <c r="F10" s="84">
        <v>351.246</v>
      </c>
      <c r="G10" s="63">
        <f t="shared" si="0"/>
        <v>-81.154</v>
      </c>
      <c r="H10" s="63">
        <f t="shared" si="1"/>
        <v>-1118.6370000000002</v>
      </c>
      <c r="I10"/>
      <c r="M10" s="88"/>
      <c r="N10" s="88"/>
      <c r="O10" s="88"/>
    </row>
    <row r="11" spans="1:15" ht="12.75">
      <c r="A11" s="156" t="s">
        <v>76</v>
      </c>
      <c r="B11" s="81">
        <v>941.8721999999999</v>
      </c>
      <c r="C11" s="81">
        <v>351.806</v>
      </c>
      <c r="D11" s="81">
        <v>119.44</v>
      </c>
      <c r="E11" s="81">
        <v>18.5</v>
      </c>
      <c r="F11" s="81">
        <v>8.5</v>
      </c>
      <c r="G11" s="63">
        <f t="shared" si="0"/>
        <v>-10</v>
      </c>
      <c r="H11" s="63">
        <f t="shared" si="1"/>
        <v>-232.36599999999999</v>
      </c>
      <c r="I11"/>
      <c r="J11" s="7"/>
      <c r="M11" s="88"/>
      <c r="N11" s="88"/>
      <c r="O11" s="88"/>
    </row>
    <row r="12" spans="1:15" ht="12.75">
      <c r="A12" s="156" t="s">
        <v>77</v>
      </c>
      <c r="B12" s="81">
        <v>1086.585</v>
      </c>
      <c r="C12" s="81">
        <v>525.557</v>
      </c>
      <c r="D12" s="81">
        <v>382.672</v>
      </c>
      <c r="E12" s="81">
        <v>123.1</v>
      </c>
      <c r="F12" s="81">
        <v>66.42</v>
      </c>
      <c r="G12" s="63">
        <f t="shared" si="0"/>
        <v>-56.67999999999999</v>
      </c>
      <c r="H12" s="63">
        <f t="shared" si="1"/>
        <v>-142.885</v>
      </c>
      <c r="I12"/>
      <c r="J12" s="7"/>
      <c r="M12" s="88"/>
      <c r="N12" s="88"/>
      <c r="O12" s="88"/>
    </row>
    <row r="13" spans="1:15" ht="12.75">
      <c r="A13" s="156" t="s">
        <v>78</v>
      </c>
      <c r="B13" s="81">
        <v>4329.071099999999</v>
      </c>
      <c r="C13" s="81">
        <v>1850.658</v>
      </c>
      <c r="D13" s="81">
        <v>1107.272</v>
      </c>
      <c r="E13" s="81">
        <v>290.8</v>
      </c>
      <c r="F13" s="81">
        <v>276.326</v>
      </c>
      <c r="G13" s="63">
        <f t="shared" si="0"/>
        <v>-14.47399999999999</v>
      </c>
      <c r="H13" s="63">
        <f t="shared" si="1"/>
        <v>-743.386</v>
      </c>
      <c r="I13"/>
      <c r="J13" s="7"/>
      <c r="M13" s="88"/>
      <c r="N13" s="88"/>
      <c r="O13" s="88"/>
    </row>
    <row r="14" spans="1:15" ht="12.75">
      <c r="A14" s="49" t="s">
        <v>1</v>
      </c>
      <c r="B14" s="108">
        <v>0</v>
      </c>
      <c r="C14" s="108">
        <v>0</v>
      </c>
      <c r="D14" s="82"/>
      <c r="E14" s="108"/>
      <c r="F14" s="108"/>
      <c r="G14" s="63">
        <f t="shared" si="0"/>
        <v>0</v>
      </c>
      <c r="H14" s="63">
        <f t="shared" si="1"/>
        <v>0</v>
      </c>
      <c r="I14"/>
      <c r="J14" s="7"/>
      <c r="M14" s="88"/>
      <c r="N14" s="88"/>
      <c r="O14" s="88"/>
    </row>
    <row r="15" spans="1:15" ht="12.75">
      <c r="A15" s="49" t="s">
        <v>2</v>
      </c>
      <c r="B15" s="108">
        <v>0</v>
      </c>
      <c r="C15" s="108">
        <v>0</v>
      </c>
      <c r="D15" s="82"/>
      <c r="E15" s="108"/>
      <c r="F15" s="108"/>
      <c r="G15" s="63">
        <f t="shared" si="0"/>
        <v>0</v>
      </c>
      <c r="H15" s="63">
        <f t="shared" si="1"/>
        <v>0</v>
      </c>
      <c r="I15"/>
      <c r="J15" s="7"/>
      <c r="M15" s="88"/>
      <c r="N15" s="88"/>
      <c r="O15" s="88"/>
    </row>
    <row r="16" spans="1:15" ht="12.75">
      <c r="A16" s="155" t="s">
        <v>80</v>
      </c>
      <c r="B16" s="84">
        <f>SUM(B17:B19)</f>
        <v>3527.3991</v>
      </c>
      <c r="C16" s="84">
        <v>1283.26</v>
      </c>
      <c r="D16" s="84">
        <v>1068.595</v>
      </c>
      <c r="E16" s="84">
        <v>338.6</v>
      </c>
      <c r="F16" s="84">
        <v>192.66</v>
      </c>
      <c r="G16" s="63">
        <f t="shared" si="0"/>
        <v>-145.94000000000003</v>
      </c>
      <c r="H16" s="63">
        <f t="shared" si="1"/>
        <v>-214.66499999999996</v>
      </c>
      <c r="I16"/>
      <c r="M16" s="88"/>
      <c r="N16" s="88"/>
      <c r="O16" s="88"/>
    </row>
    <row r="17" spans="1:15" ht="12.75">
      <c r="A17" s="156" t="s">
        <v>76</v>
      </c>
      <c r="B17" s="81">
        <v>520.3</v>
      </c>
      <c r="C17" s="81">
        <v>162.42</v>
      </c>
      <c r="D17" s="81">
        <v>24.75</v>
      </c>
      <c r="E17" s="81">
        <v>7</v>
      </c>
      <c r="F17" s="125" t="s">
        <v>0</v>
      </c>
      <c r="G17" s="63">
        <f>-E17</f>
        <v>-7</v>
      </c>
      <c r="H17" s="63">
        <f t="shared" si="1"/>
        <v>-137.67</v>
      </c>
      <c r="I17"/>
      <c r="M17" s="88"/>
      <c r="N17" s="88"/>
      <c r="O17" s="88"/>
    </row>
    <row r="18" spans="1:15" ht="12.75">
      <c r="A18" s="156" t="s">
        <v>77</v>
      </c>
      <c r="B18" s="81">
        <v>522.772</v>
      </c>
      <c r="C18" s="81">
        <v>212.11</v>
      </c>
      <c r="D18" s="81">
        <v>291.712</v>
      </c>
      <c r="E18" s="81">
        <v>100.9</v>
      </c>
      <c r="F18" s="81">
        <v>49.17</v>
      </c>
      <c r="G18" s="63">
        <f t="shared" si="0"/>
        <v>-51.730000000000004</v>
      </c>
      <c r="H18" s="63">
        <f t="shared" si="1"/>
        <v>79.60199999999998</v>
      </c>
      <c r="I18"/>
      <c r="M18" s="88"/>
      <c r="N18" s="88"/>
      <c r="O18" s="88"/>
    </row>
    <row r="19" spans="1:15" ht="12.75">
      <c r="A19" s="156" t="s">
        <v>78</v>
      </c>
      <c r="B19" s="81">
        <v>2484.3271</v>
      </c>
      <c r="C19" s="81">
        <v>908.73</v>
      </c>
      <c r="D19" s="81">
        <v>752.133</v>
      </c>
      <c r="E19" s="81">
        <v>230.7</v>
      </c>
      <c r="F19" s="81">
        <v>143.49</v>
      </c>
      <c r="G19" s="63">
        <f t="shared" si="0"/>
        <v>-87.20999999999998</v>
      </c>
      <c r="H19" s="63">
        <f t="shared" si="1"/>
        <v>-156.59699999999998</v>
      </c>
      <c r="I19"/>
      <c r="M19" s="88"/>
      <c r="N19" s="88"/>
      <c r="O19" s="88"/>
    </row>
    <row r="20" spans="1:15" ht="12.75">
      <c r="A20" s="49" t="s">
        <v>1</v>
      </c>
      <c r="B20" s="108">
        <v>0</v>
      </c>
      <c r="C20" s="108">
        <v>0</v>
      </c>
      <c r="D20" s="82"/>
      <c r="E20" s="108"/>
      <c r="F20" s="108"/>
      <c r="G20" s="63">
        <f t="shared" si="0"/>
        <v>0</v>
      </c>
      <c r="H20" s="63">
        <f t="shared" si="1"/>
        <v>0</v>
      </c>
      <c r="I20"/>
      <c r="M20" s="88"/>
      <c r="N20" s="88"/>
      <c r="O20" s="88"/>
    </row>
    <row r="21" spans="1:15" ht="12.75">
      <c r="A21" s="49" t="s">
        <v>2</v>
      </c>
      <c r="B21" s="108">
        <v>0</v>
      </c>
      <c r="C21" s="108">
        <v>0</v>
      </c>
      <c r="D21" s="82"/>
      <c r="E21" s="108"/>
      <c r="F21" s="108"/>
      <c r="G21" s="63">
        <f t="shared" si="0"/>
        <v>0</v>
      </c>
      <c r="H21" s="63">
        <f t="shared" si="1"/>
        <v>0</v>
      </c>
      <c r="I21"/>
      <c r="M21" s="88"/>
      <c r="N21" s="88"/>
      <c r="O21" s="88"/>
    </row>
    <row r="22" spans="1:15" ht="22.5">
      <c r="A22" s="155" t="s">
        <v>81</v>
      </c>
      <c r="B22" s="99">
        <v>10.391453181962047</v>
      </c>
      <c r="C22" s="99">
        <v>7.01</v>
      </c>
      <c r="D22" s="127">
        <v>14.42</v>
      </c>
      <c r="E22" s="99">
        <v>14.38</v>
      </c>
      <c r="F22" s="99">
        <v>17.56</v>
      </c>
      <c r="G22" s="63">
        <f t="shared" si="0"/>
        <v>3.179999999999998</v>
      </c>
      <c r="H22" s="63">
        <f t="shared" si="1"/>
        <v>7.41</v>
      </c>
      <c r="I22"/>
      <c r="J22" s="50"/>
      <c r="K22" s="50"/>
      <c r="L22" s="50"/>
      <c r="M22" s="88"/>
      <c r="N22" s="88"/>
      <c r="O22" s="88"/>
    </row>
    <row r="23" spans="1:15" ht="12.75">
      <c r="A23" s="156" t="s">
        <v>76</v>
      </c>
      <c r="B23" s="80">
        <v>4.603734292315649</v>
      </c>
      <c r="C23" s="80">
        <v>2.78</v>
      </c>
      <c r="D23" s="80">
        <v>7.49</v>
      </c>
      <c r="E23" s="105">
        <v>8.65</v>
      </c>
      <c r="F23" s="126" t="s">
        <v>0</v>
      </c>
      <c r="G23" s="63">
        <f>-E23</f>
        <v>-8.65</v>
      </c>
      <c r="H23" s="63">
        <f t="shared" si="1"/>
        <v>4.710000000000001</v>
      </c>
      <c r="I23"/>
      <c r="J23" s="50"/>
      <c r="K23" s="50"/>
      <c r="L23" s="50"/>
      <c r="M23" s="88"/>
      <c r="N23" s="88"/>
      <c r="O23" s="88"/>
    </row>
    <row r="24" spans="1:15" ht="12.75">
      <c r="A24" s="156" t="s">
        <v>77</v>
      </c>
      <c r="B24" s="80">
        <v>7.412045282709488</v>
      </c>
      <c r="C24" s="80">
        <v>5.3</v>
      </c>
      <c r="D24" s="105">
        <v>11.04</v>
      </c>
      <c r="E24" s="105">
        <v>11.34</v>
      </c>
      <c r="F24" s="105">
        <v>12.75</v>
      </c>
      <c r="G24" s="63">
        <f t="shared" si="0"/>
        <v>1.4100000000000001</v>
      </c>
      <c r="H24" s="63">
        <f t="shared" si="1"/>
        <v>5.739999999999999</v>
      </c>
      <c r="I24"/>
      <c r="J24" s="50"/>
      <c r="K24" s="50"/>
      <c r="L24" s="50"/>
      <c r="M24" s="88"/>
      <c r="N24" s="88"/>
      <c r="O24" s="88"/>
    </row>
    <row r="25" spans="1:15" ht="12.75">
      <c r="A25" s="156" t="s">
        <v>78</v>
      </c>
      <c r="B25" s="80">
        <v>12.05823054237515</v>
      </c>
      <c r="C25" s="80">
        <v>8.16</v>
      </c>
      <c r="D25" s="80">
        <v>15.89</v>
      </c>
      <c r="E25" s="80">
        <v>15.88</v>
      </c>
      <c r="F25" s="80">
        <v>19.2</v>
      </c>
      <c r="G25" s="63">
        <f t="shared" si="0"/>
        <v>3.3199999999999985</v>
      </c>
      <c r="H25" s="63">
        <f t="shared" si="1"/>
        <v>7.73</v>
      </c>
      <c r="I25"/>
      <c r="J25" s="50"/>
      <c r="K25" s="50"/>
      <c r="L25" s="50"/>
      <c r="M25" s="88"/>
      <c r="N25" s="88"/>
      <c r="O25" s="88"/>
    </row>
    <row r="26" spans="1:15" ht="12.75">
      <c r="A26" s="49" t="s">
        <v>1</v>
      </c>
      <c r="B26" s="82">
        <v>0</v>
      </c>
      <c r="C26" s="78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/>
      <c r="M26" s="88"/>
      <c r="N26" s="88"/>
      <c r="O26" s="88"/>
    </row>
    <row r="27" spans="1:15" ht="12.75">
      <c r="A27" s="49" t="s">
        <v>2</v>
      </c>
      <c r="B27" s="82">
        <v>0</v>
      </c>
      <c r="C27" s="78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/>
      <c r="M27" s="88"/>
      <c r="N27" s="88"/>
      <c r="O27" s="88"/>
    </row>
    <row r="28" ht="11.25">
      <c r="C28" s="7"/>
    </row>
    <row r="29" spans="1:10" ht="12.75">
      <c r="A29" s="131" t="s">
        <v>82</v>
      </c>
      <c r="B29" s="1"/>
      <c r="J29"/>
    </row>
    <row r="30" spans="1:7" s="5" customFormat="1" ht="11.25">
      <c r="A30" s="153" t="s">
        <v>83</v>
      </c>
      <c r="B30" s="4"/>
      <c r="C30" s="6"/>
      <c r="D30" s="6"/>
      <c r="E30" s="6"/>
      <c r="F30" s="6"/>
      <c r="G30" s="6"/>
    </row>
    <row r="31" spans="1:9" ht="33.75">
      <c r="A31" s="45"/>
      <c r="B31" s="132" t="s">
        <v>15</v>
      </c>
      <c r="C31" s="43" t="s">
        <v>8</v>
      </c>
      <c r="D31" s="43" t="s">
        <v>9</v>
      </c>
      <c r="E31" s="43">
        <v>40603</v>
      </c>
      <c r="F31" s="43">
        <v>40634</v>
      </c>
      <c r="G31" s="133" t="s">
        <v>16</v>
      </c>
      <c r="H31" s="133" t="s">
        <v>18</v>
      </c>
      <c r="I31"/>
    </row>
    <row r="32" spans="1:9" ht="12.75">
      <c r="A32" s="155" t="s">
        <v>52</v>
      </c>
      <c r="B32" s="57">
        <v>3.681428789991949</v>
      </c>
      <c r="C32" s="57">
        <v>2.3</v>
      </c>
      <c r="D32" s="57">
        <v>7.11</v>
      </c>
      <c r="E32" s="57">
        <v>7.27</v>
      </c>
      <c r="F32" s="57">
        <v>7.99</v>
      </c>
      <c r="G32" s="63">
        <f>F32-E32</f>
        <v>0.7200000000000006</v>
      </c>
      <c r="H32" s="63">
        <f>D32-C32</f>
        <v>4.8100000000000005</v>
      </c>
      <c r="I32"/>
    </row>
    <row r="33" spans="1:9" ht="12.75">
      <c r="A33" s="157" t="s">
        <v>84</v>
      </c>
      <c r="B33" s="103">
        <v>3.912567765218359</v>
      </c>
      <c r="C33" s="103">
        <v>1.7</v>
      </c>
      <c r="D33" s="103">
        <v>6.8</v>
      </c>
      <c r="E33" s="28" t="s">
        <v>0</v>
      </c>
      <c r="F33" s="28" t="s">
        <v>0</v>
      </c>
      <c r="G33" s="63" t="s">
        <v>0</v>
      </c>
      <c r="H33" s="63">
        <f>D33-C33</f>
        <v>5.1</v>
      </c>
      <c r="I33"/>
    </row>
    <row r="34" spans="1:9" ht="12.75">
      <c r="A34" s="157" t="s">
        <v>85</v>
      </c>
      <c r="B34" s="28">
        <v>3.669576345870872</v>
      </c>
      <c r="C34" s="28">
        <v>2.26366520633269</v>
      </c>
      <c r="D34" s="28">
        <v>7.06</v>
      </c>
      <c r="E34" s="28">
        <v>7.368521428765396</v>
      </c>
      <c r="F34" s="28">
        <v>7.827800666286798</v>
      </c>
      <c r="G34" s="63">
        <f>F34-E34</f>
        <v>0.4592792375214021</v>
      </c>
      <c r="H34" s="63">
        <f>D34-C34</f>
        <v>4.7963347936673095</v>
      </c>
      <c r="I34"/>
    </row>
    <row r="35" spans="1:10" ht="12.75">
      <c r="A35" s="157" t="s">
        <v>86</v>
      </c>
      <c r="B35" s="28">
        <v>3.712248076589671</v>
      </c>
      <c r="C35" s="28">
        <v>2.4334883101357914</v>
      </c>
      <c r="D35" s="28">
        <v>7.51</v>
      </c>
      <c r="E35" s="103">
        <v>6.5</v>
      </c>
      <c r="F35" s="103">
        <v>9.139056987299846</v>
      </c>
      <c r="G35" s="63">
        <f>F35</f>
        <v>9.139056987299846</v>
      </c>
      <c r="H35" s="63">
        <f>D35-C35</f>
        <v>5.076511689864208</v>
      </c>
      <c r="I35"/>
      <c r="J35" s="2" t="s">
        <v>7</v>
      </c>
    </row>
    <row r="36" spans="1:9" ht="12.75">
      <c r="A36" s="157" t="s">
        <v>87</v>
      </c>
      <c r="B36" s="28" t="s">
        <v>0</v>
      </c>
      <c r="C36" s="28" t="s">
        <v>0</v>
      </c>
      <c r="D36" s="28" t="s">
        <v>0</v>
      </c>
      <c r="E36" s="92" t="s">
        <v>0</v>
      </c>
      <c r="F36" s="92" t="s">
        <v>0</v>
      </c>
      <c r="G36" s="63" t="s">
        <v>0</v>
      </c>
      <c r="H36" s="63" t="s">
        <v>0</v>
      </c>
      <c r="I36"/>
    </row>
    <row r="37" spans="1:9" ht="12.75">
      <c r="A37" s="157" t="s">
        <v>88</v>
      </c>
      <c r="B37" s="92" t="s">
        <v>0</v>
      </c>
      <c r="C37" s="92" t="s">
        <v>0</v>
      </c>
      <c r="D37" s="92" t="s">
        <v>0</v>
      </c>
      <c r="E37" s="92" t="s">
        <v>0</v>
      </c>
      <c r="F37" s="92" t="s">
        <v>0</v>
      </c>
      <c r="G37" s="63" t="s">
        <v>0</v>
      </c>
      <c r="H37" s="63" t="s">
        <v>0</v>
      </c>
      <c r="I37"/>
    </row>
    <row r="38" spans="1:9" ht="12.75">
      <c r="A38" s="157" t="s">
        <v>89</v>
      </c>
      <c r="B38" s="92" t="s">
        <v>0</v>
      </c>
      <c r="C38" s="92" t="s">
        <v>0</v>
      </c>
      <c r="D38" s="92" t="s">
        <v>0</v>
      </c>
      <c r="E38" s="92" t="s">
        <v>0</v>
      </c>
      <c r="F38" s="92" t="s">
        <v>0</v>
      </c>
      <c r="G38" s="63" t="s">
        <v>0</v>
      </c>
      <c r="H38" s="63" t="s">
        <v>0</v>
      </c>
      <c r="I38"/>
    </row>
    <row r="39" spans="1:9" ht="12.75">
      <c r="A39" s="157" t="s">
        <v>90</v>
      </c>
      <c r="B39" s="92" t="s">
        <v>0</v>
      </c>
      <c r="C39" s="92" t="s">
        <v>0</v>
      </c>
      <c r="D39" s="92" t="s">
        <v>0</v>
      </c>
      <c r="E39" s="92" t="s">
        <v>0</v>
      </c>
      <c r="F39" s="92" t="s">
        <v>0</v>
      </c>
      <c r="G39" s="63" t="s">
        <v>0</v>
      </c>
      <c r="H39" s="63" t="s">
        <v>0</v>
      </c>
      <c r="I39"/>
    </row>
    <row r="40" spans="1:9" ht="12.75">
      <c r="A40" s="157" t="s">
        <v>91</v>
      </c>
      <c r="B40" s="92" t="s">
        <v>0</v>
      </c>
      <c r="C40" s="92" t="s">
        <v>0</v>
      </c>
      <c r="D40" s="92" t="s">
        <v>0</v>
      </c>
      <c r="E40" s="92" t="s">
        <v>0</v>
      </c>
      <c r="F40" s="92" t="s">
        <v>0</v>
      </c>
      <c r="G40" s="63" t="s">
        <v>0</v>
      </c>
      <c r="H40" s="63" t="s">
        <v>0</v>
      </c>
      <c r="I40"/>
    </row>
    <row r="41" spans="1:9" ht="12.75">
      <c r="A41" s="155" t="s">
        <v>92</v>
      </c>
      <c r="B41" s="57">
        <v>4.536571153186562</v>
      </c>
      <c r="C41" s="57">
        <v>4.307228915662651</v>
      </c>
      <c r="D41" s="57">
        <v>7.6</v>
      </c>
      <c r="E41" s="93">
        <v>7</v>
      </c>
      <c r="F41" s="93">
        <v>8.8</v>
      </c>
      <c r="G41" s="63">
        <f>F41-E41</f>
        <v>1.8000000000000007</v>
      </c>
      <c r="H41" s="63">
        <f>D41-C41</f>
        <v>3.2927710843373488</v>
      </c>
      <c r="I41"/>
    </row>
    <row r="42" spans="1:9" ht="12.75">
      <c r="A42" s="157" t="s">
        <v>84</v>
      </c>
      <c r="B42" s="28" t="s">
        <v>0</v>
      </c>
      <c r="C42" s="92" t="s">
        <v>0</v>
      </c>
      <c r="D42" s="28">
        <v>9.581395348837209</v>
      </c>
      <c r="E42" s="92" t="s">
        <v>0</v>
      </c>
      <c r="F42" s="28">
        <v>9.581395348837209</v>
      </c>
      <c r="G42" s="63" t="s">
        <v>0</v>
      </c>
      <c r="H42" s="63">
        <f>D42</f>
        <v>9.581395348837209</v>
      </c>
      <c r="I42"/>
    </row>
    <row r="43" spans="1:9" ht="12.75">
      <c r="A43" s="157" t="s">
        <v>85</v>
      </c>
      <c r="B43" s="28">
        <v>4.75024328081557</v>
      </c>
      <c r="C43" s="28">
        <v>4.307228915662651</v>
      </c>
      <c r="D43" s="28">
        <v>7.46</v>
      </c>
      <c r="E43" s="28">
        <v>7</v>
      </c>
      <c r="F43" s="28">
        <v>8.378378378378379</v>
      </c>
      <c r="G43" s="63">
        <f>F43-E43</f>
        <v>1.378378378378379</v>
      </c>
      <c r="H43" s="63">
        <f>D43-C43</f>
        <v>3.152771084337349</v>
      </c>
      <c r="I43"/>
    </row>
    <row r="44" spans="1:9" ht="12.75">
      <c r="A44" s="157" t="s">
        <v>86</v>
      </c>
      <c r="B44" s="28">
        <v>4.222222222222222</v>
      </c>
      <c r="C44" s="92" t="s">
        <v>0</v>
      </c>
      <c r="D44" s="103">
        <v>8.8</v>
      </c>
      <c r="E44" s="92" t="s">
        <v>0</v>
      </c>
      <c r="F44" s="28">
        <v>8.8</v>
      </c>
      <c r="G44" s="63">
        <f>F44</f>
        <v>8.8</v>
      </c>
      <c r="H44" s="63">
        <f>D44</f>
        <v>8.8</v>
      </c>
      <c r="I44"/>
    </row>
    <row r="45" spans="1:9" ht="12.75">
      <c r="A45" s="157" t="s">
        <v>87</v>
      </c>
      <c r="B45" s="28">
        <v>5</v>
      </c>
      <c r="C45" s="92" t="s">
        <v>0</v>
      </c>
      <c r="D45" s="92" t="s">
        <v>0</v>
      </c>
      <c r="E45" s="92" t="s">
        <v>0</v>
      </c>
      <c r="F45" s="92" t="s">
        <v>0</v>
      </c>
      <c r="G45" s="63" t="s">
        <v>0</v>
      </c>
      <c r="H45" s="63" t="s">
        <v>0</v>
      </c>
      <c r="I45"/>
    </row>
    <row r="46" spans="1:9" ht="12.75">
      <c r="A46" s="157" t="s">
        <v>88</v>
      </c>
      <c r="B46" s="28" t="s">
        <v>0</v>
      </c>
      <c r="C46" s="92" t="s">
        <v>0</v>
      </c>
      <c r="D46" s="92" t="s">
        <v>0</v>
      </c>
      <c r="E46" s="92" t="s">
        <v>0</v>
      </c>
      <c r="F46" s="92" t="s">
        <v>0</v>
      </c>
      <c r="G46" s="63" t="s">
        <v>0</v>
      </c>
      <c r="H46" s="63" t="s">
        <v>0</v>
      </c>
      <c r="I46"/>
    </row>
    <row r="47" spans="1:9" ht="12.75">
      <c r="A47" s="157" t="s">
        <v>89</v>
      </c>
      <c r="B47" s="28" t="s">
        <v>0</v>
      </c>
      <c r="C47" s="92" t="s">
        <v>0</v>
      </c>
      <c r="D47" s="92" t="s">
        <v>0</v>
      </c>
      <c r="E47" s="92" t="s">
        <v>0</v>
      </c>
      <c r="F47" s="92" t="s">
        <v>0</v>
      </c>
      <c r="G47" s="63" t="s">
        <v>0</v>
      </c>
      <c r="H47" s="63" t="s">
        <v>0</v>
      </c>
      <c r="I47"/>
    </row>
    <row r="48" spans="1:9" ht="12.75">
      <c r="A48" s="157" t="s">
        <v>90</v>
      </c>
      <c r="B48" s="28" t="s">
        <v>0</v>
      </c>
      <c r="C48" s="92" t="s">
        <v>0</v>
      </c>
      <c r="D48" s="92" t="s">
        <v>0</v>
      </c>
      <c r="E48" s="92" t="s">
        <v>0</v>
      </c>
      <c r="F48" s="92" t="s">
        <v>0</v>
      </c>
      <c r="G48" s="63" t="s">
        <v>0</v>
      </c>
      <c r="H48" s="63" t="s">
        <v>0</v>
      </c>
      <c r="I48"/>
    </row>
    <row r="49" spans="1:9" ht="12.75">
      <c r="A49" s="157" t="s">
        <v>91</v>
      </c>
      <c r="B49" s="28" t="s">
        <v>0</v>
      </c>
      <c r="C49" s="92" t="s">
        <v>0</v>
      </c>
      <c r="D49" s="92" t="s">
        <v>0</v>
      </c>
      <c r="E49" s="92" t="s">
        <v>0</v>
      </c>
      <c r="F49" s="92" t="s">
        <v>0</v>
      </c>
      <c r="G49" s="63" t="s">
        <v>0</v>
      </c>
      <c r="H49" s="63" t="s">
        <v>0</v>
      </c>
      <c r="I49"/>
    </row>
    <row r="50" spans="1:9" ht="22.5">
      <c r="A50" s="155" t="s">
        <v>93</v>
      </c>
      <c r="B50" s="58">
        <v>2.90827846254134</v>
      </c>
      <c r="C50" s="58">
        <v>2.31655692508268</v>
      </c>
      <c r="D50" s="58">
        <v>1</v>
      </c>
      <c r="E50" s="93" t="s">
        <v>0</v>
      </c>
      <c r="F50" s="93" t="s">
        <v>0</v>
      </c>
      <c r="G50" s="63" t="s">
        <v>0</v>
      </c>
      <c r="H50" s="63">
        <f>D50-C50</f>
        <v>-1.31655692508268</v>
      </c>
      <c r="I50"/>
    </row>
    <row r="51" spans="1:9" ht="12.75">
      <c r="A51" s="157" t="s">
        <v>84</v>
      </c>
      <c r="B51" s="28" t="s">
        <v>0</v>
      </c>
      <c r="C51" s="28" t="s">
        <v>0</v>
      </c>
      <c r="D51" s="28" t="s">
        <v>0</v>
      </c>
      <c r="E51" s="92" t="s">
        <v>0</v>
      </c>
      <c r="F51" s="92" t="s">
        <v>0</v>
      </c>
      <c r="G51" s="63" t="s">
        <v>0</v>
      </c>
      <c r="H51" s="63" t="s">
        <v>0</v>
      </c>
      <c r="I51"/>
    </row>
    <row r="52" spans="1:9" ht="12.75">
      <c r="A52" s="157" t="s">
        <v>85</v>
      </c>
      <c r="B52" s="37">
        <v>2.91584864523612</v>
      </c>
      <c r="C52" s="37">
        <v>2.33169729047224</v>
      </c>
      <c r="D52" s="37">
        <v>1</v>
      </c>
      <c r="E52" s="28" t="s">
        <v>0</v>
      </c>
      <c r="F52" s="28" t="s">
        <v>0</v>
      </c>
      <c r="G52" s="63" t="s">
        <v>0</v>
      </c>
      <c r="H52" s="63">
        <f>D52-C52</f>
        <v>-1.3316972904722402</v>
      </c>
      <c r="I52"/>
    </row>
    <row r="53" spans="1:9" ht="12.75">
      <c r="A53" s="157" t="s">
        <v>86</v>
      </c>
      <c r="B53" s="37" t="s">
        <v>0</v>
      </c>
      <c r="C53" s="37" t="s">
        <v>0</v>
      </c>
      <c r="D53" s="37" t="s">
        <v>0</v>
      </c>
      <c r="E53" s="92" t="s">
        <v>0</v>
      </c>
      <c r="F53" s="92" t="s">
        <v>0</v>
      </c>
      <c r="G53" s="63" t="s">
        <v>0</v>
      </c>
      <c r="H53" s="63" t="s">
        <v>0</v>
      </c>
      <c r="I53"/>
    </row>
    <row r="54" spans="1:9" ht="12.75">
      <c r="A54" s="157" t="s">
        <v>87</v>
      </c>
      <c r="B54" s="37" t="s">
        <v>0</v>
      </c>
      <c r="C54" s="37" t="s">
        <v>0</v>
      </c>
      <c r="D54" s="37" t="s">
        <v>0</v>
      </c>
      <c r="E54" s="92" t="s">
        <v>0</v>
      </c>
      <c r="F54" s="92" t="s">
        <v>0</v>
      </c>
      <c r="G54" s="63" t="s">
        <v>0</v>
      </c>
      <c r="H54" s="63" t="s">
        <v>0</v>
      </c>
      <c r="I54"/>
    </row>
    <row r="55" spans="1:9" ht="12.75">
      <c r="A55" s="157" t="s">
        <v>88</v>
      </c>
      <c r="B55" s="37">
        <v>3.5</v>
      </c>
      <c r="C55" s="37">
        <v>3.5</v>
      </c>
      <c r="D55" s="37" t="s">
        <v>0</v>
      </c>
      <c r="E55" s="92" t="s">
        <v>0</v>
      </c>
      <c r="F55" s="92" t="s">
        <v>0</v>
      </c>
      <c r="G55" s="63" t="s">
        <v>0</v>
      </c>
      <c r="H55" s="63">
        <f>-C55</f>
        <v>-3.5</v>
      </c>
      <c r="I55"/>
    </row>
    <row r="56" spans="1:9" ht="12.75">
      <c r="A56" s="157" t="s">
        <v>89</v>
      </c>
      <c r="B56" s="28" t="s">
        <v>0</v>
      </c>
      <c r="C56" s="28" t="s">
        <v>0</v>
      </c>
      <c r="D56" s="28" t="s">
        <v>0</v>
      </c>
      <c r="E56" s="92" t="s">
        <v>0</v>
      </c>
      <c r="F56" s="92" t="s">
        <v>0</v>
      </c>
      <c r="G56" s="63" t="s">
        <v>0</v>
      </c>
      <c r="H56" s="63" t="s">
        <v>0</v>
      </c>
      <c r="I56"/>
    </row>
    <row r="57" spans="1:9" ht="12.75">
      <c r="A57" s="157" t="s">
        <v>90</v>
      </c>
      <c r="B57" s="28" t="s">
        <v>0</v>
      </c>
      <c r="C57" s="28" t="s">
        <v>0</v>
      </c>
      <c r="D57" s="28" t="s">
        <v>0</v>
      </c>
      <c r="E57" s="92" t="s">
        <v>0</v>
      </c>
      <c r="F57" s="92" t="s">
        <v>0</v>
      </c>
      <c r="G57" s="63" t="s">
        <v>0</v>
      </c>
      <c r="H57" s="63" t="s">
        <v>0</v>
      </c>
      <c r="I57"/>
    </row>
    <row r="58" spans="1:9" ht="12.75">
      <c r="A58" s="157" t="s">
        <v>91</v>
      </c>
      <c r="B58" s="28" t="s">
        <v>0</v>
      </c>
      <c r="C58" s="28" t="s">
        <v>0</v>
      </c>
      <c r="D58" s="28" t="s">
        <v>0</v>
      </c>
      <c r="E58" s="92" t="s">
        <v>0</v>
      </c>
      <c r="F58" s="92" t="s">
        <v>0</v>
      </c>
      <c r="G58" s="63" t="s">
        <v>0</v>
      </c>
      <c r="H58" s="63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28">
      <selection activeCell="G76" sqref="G76"/>
    </sheetView>
  </sheetViews>
  <sheetFormatPr defaultColWidth="9.00390625" defaultRowHeight="12.75"/>
  <cols>
    <col min="1" max="1" width="26.12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31" t="s">
        <v>94</v>
      </c>
      <c r="B1" s="1"/>
    </row>
    <row r="2" spans="1:6" s="5" customFormat="1" ht="12.75" customHeight="1">
      <c r="A2" s="153" t="s">
        <v>6</v>
      </c>
      <c r="B2" s="4"/>
      <c r="C2" s="6"/>
      <c r="D2" s="6"/>
      <c r="E2" s="6"/>
      <c r="F2" s="6"/>
    </row>
    <row r="3" spans="1:9" ht="33.7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I3" s="2"/>
    </row>
    <row r="4" spans="1:9" ht="11.25">
      <c r="A4" s="155" t="s">
        <v>95</v>
      </c>
      <c r="B4" s="15">
        <f>B5+B14+B23</f>
        <v>5180.281599999999</v>
      </c>
      <c r="C4" s="15">
        <v>1739.5672</v>
      </c>
      <c r="D4" s="15">
        <v>2014.9003</v>
      </c>
      <c r="E4" s="15">
        <v>380.5978</v>
      </c>
      <c r="F4" s="15">
        <v>1013.6564</v>
      </c>
      <c r="G4" s="63">
        <f>F4-E4</f>
        <v>633.0586</v>
      </c>
      <c r="H4" s="63">
        <f>D4-C4</f>
        <v>275.33310000000006</v>
      </c>
      <c r="I4" s="10"/>
    </row>
    <row r="5" spans="1:9" ht="11.25">
      <c r="A5" s="158" t="s">
        <v>96</v>
      </c>
      <c r="B5" s="56">
        <v>4597.9178</v>
      </c>
      <c r="C5" s="56">
        <v>1613.0064</v>
      </c>
      <c r="D5" s="56">
        <v>1620.2058</v>
      </c>
      <c r="E5" s="56">
        <v>322.5978</v>
      </c>
      <c r="F5" s="56">
        <v>725.4064</v>
      </c>
      <c r="G5" s="63">
        <f>F5-E5</f>
        <v>402.80859999999996</v>
      </c>
      <c r="H5" s="63">
        <f>D5-C5</f>
        <v>7.199399999999969</v>
      </c>
      <c r="I5" s="10"/>
    </row>
    <row r="6" spans="1:9" ht="11.25">
      <c r="A6" s="157" t="s">
        <v>84</v>
      </c>
      <c r="B6" s="54">
        <v>236.6399</v>
      </c>
      <c r="C6" s="54">
        <v>27.813</v>
      </c>
      <c r="D6" s="54">
        <v>70.99</v>
      </c>
      <c r="E6" s="54" t="s">
        <v>0</v>
      </c>
      <c r="F6" s="54" t="s">
        <v>0</v>
      </c>
      <c r="G6" s="63" t="s">
        <v>0</v>
      </c>
      <c r="H6" s="63">
        <f>D6-C6</f>
        <v>43.17699999999999</v>
      </c>
      <c r="I6" s="10"/>
    </row>
    <row r="7" spans="1:9" ht="11.25">
      <c r="A7" s="157" t="s">
        <v>85</v>
      </c>
      <c r="B7" s="54">
        <v>3639.4352</v>
      </c>
      <c r="C7" s="54">
        <v>1237.5598</v>
      </c>
      <c r="D7" s="54">
        <v>1394.3189000000002</v>
      </c>
      <c r="E7" s="54">
        <v>287.2354</v>
      </c>
      <c r="F7" s="54">
        <v>635.1319</v>
      </c>
      <c r="G7" s="63">
        <f>F7-E7</f>
        <v>347.89649999999995</v>
      </c>
      <c r="H7" s="63">
        <f>D7-C7</f>
        <v>156.75910000000022</v>
      </c>
      <c r="I7" s="10"/>
    </row>
    <row r="8" spans="1:9" ht="11.25">
      <c r="A8" s="157" t="s">
        <v>97</v>
      </c>
      <c r="B8" s="54">
        <v>721.8427</v>
      </c>
      <c r="C8" s="54">
        <v>347.6336</v>
      </c>
      <c r="D8" s="54">
        <v>154.8969</v>
      </c>
      <c r="E8" s="54">
        <v>35.3624</v>
      </c>
      <c r="F8" s="54">
        <v>90.2745</v>
      </c>
      <c r="G8" s="63">
        <f>F8-E8</f>
        <v>54.9121</v>
      </c>
      <c r="H8" s="63">
        <f>D8-C8</f>
        <v>-192.7367</v>
      </c>
      <c r="I8" s="10"/>
    </row>
    <row r="9" spans="1:9" ht="11.25">
      <c r="A9" s="157" t="s">
        <v>98</v>
      </c>
      <c r="B9" s="54" t="s">
        <v>0</v>
      </c>
      <c r="C9" s="54" t="s">
        <v>0</v>
      </c>
      <c r="D9" s="54" t="s">
        <v>0</v>
      </c>
      <c r="E9" s="54" t="s">
        <v>0</v>
      </c>
      <c r="F9" s="54" t="s">
        <v>0</v>
      </c>
      <c r="G9" s="63" t="s">
        <v>0</v>
      </c>
      <c r="H9" s="63" t="s">
        <v>0</v>
      </c>
      <c r="I9" s="10"/>
    </row>
    <row r="10" spans="1:9" ht="11.25">
      <c r="A10" s="157" t="s">
        <v>99</v>
      </c>
      <c r="B10" s="54" t="s">
        <v>0</v>
      </c>
      <c r="C10" s="54" t="s">
        <v>0</v>
      </c>
      <c r="D10" s="54" t="s">
        <v>0</v>
      </c>
      <c r="E10" s="54" t="s">
        <v>0</v>
      </c>
      <c r="F10" s="54" t="s">
        <v>0</v>
      </c>
      <c r="G10" s="63" t="s">
        <v>0</v>
      </c>
      <c r="H10" s="63" t="s">
        <v>0</v>
      </c>
      <c r="I10" s="10"/>
    </row>
    <row r="11" spans="1:9" ht="11.25">
      <c r="A11" s="157" t="s">
        <v>100</v>
      </c>
      <c r="B11" s="54" t="s">
        <v>0</v>
      </c>
      <c r="C11" s="54" t="s">
        <v>0</v>
      </c>
      <c r="D11" s="54" t="s">
        <v>0</v>
      </c>
      <c r="E11" s="54" t="s">
        <v>0</v>
      </c>
      <c r="F11" s="54" t="s">
        <v>0</v>
      </c>
      <c r="G11" s="63" t="s">
        <v>0</v>
      </c>
      <c r="H11" s="63" t="s">
        <v>0</v>
      </c>
      <c r="I11" s="10"/>
    </row>
    <row r="12" spans="1:9" ht="11.25">
      <c r="A12" s="157" t="s">
        <v>101</v>
      </c>
      <c r="B12" s="54" t="s">
        <v>0</v>
      </c>
      <c r="C12" s="54" t="s">
        <v>0</v>
      </c>
      <c r="D12" s="54" t="s">
        <v>0</v>
      </c>
      <c r="E12" s="54" t="s">
        <v>0</v>
      </c>
      <c r="F12" s="54" t="s">
        <v>0</v>
      </c>
      <c r="G12" s="63" t="s">
        <v>0</v>
      </c>
      <c r="H12" s="63" t="s">
        <v>0</v>
      </c>
      <c r="I12" s="10"/>
    </row>
    <row r="13" spans="1:9" ht="15" customHeight="1">
      <c r="A13" s="157" t="s">
        <v>102</v>
      </c>
      <c r="B13" s="54" t="s">
        <v>0</v>
      </c>
      <c r="C13" s="54" t="s">
        <v>0</v>
      </c>
      <c r="D13" s="54" t="s">
        <v>0</v>
      </c>
      <c r="E13" s="54" t="s">
        <v>0</v>
      </c>
      <c r="F13" s="54" t="s">
        <v>0</v>
      </c>
      <c r="G13" s="63" t="s">
        <v>0</v>
      </c>
      <c r="H13" s="63" t="s">
        <v>0</v>
      </c>
      <c r="I13" s="10"/>
    </row>
    <row r="14" spans="1:9" ht="22.5">
      <c r="A14" s="158" t="s">
        <v>103</v>
      </c>
      <c r="B14" s="56">
        <v>451.0825</v>
      </c>
      <c r="C14" s="93">
        <v>41.5</v>
      </c>
      <c r="D14" s="118">
        <v>366.25</v>
      </c>
      <c r="E14" s="117">
        <v>58</v>
      </c>
      <c r="F14" s="117">
        <v>288.25</v>
      </c>
      <c r="G14" s="63">
        <f>F14-E14</f>
        <v>230.25</v>
      </c>
      <c r="H14" s="63">
        <f>D14-C14</f>
        <v>324.75</v>
      </c>
      <c r="I14" s="10"/>
    </row>
    <row r="15" spans="1:9" ht="11.25">
      <c r="A15" s="157" t="s">
        <v>84</v>
      </c>
      <c r="B15" s="54" t="s">
        <v>0</v>
      </c>
      <c r="C15" s="55" t="s">
        <v>0</v>
      </c>
      <c r="D15" s="55">
        <v>86</v>
      </c>
      <c r="E15" s="54" t="s">
        <v>0</v>
      </c>
      <c r="F15" s="54">
        <v>86</v>
      </c>
      <c r="G15" s="63">
        <f>F15</f>
        <v>86</v>
      </c>
      <c r="H15" s="63">
        <f>D15</f>
        <v>86</v>
      </c>
      <c r="I15" s="10"/>
    </row>
    <row r="16" spans="1:9" ht="11.25">
      <c r="A16" s="157" t="s">
        <v>85</v>
      </c>
      <c r="B16" s="54">
        <v>365.8825</v>
      </c>
      <c r="C16" s="55">
        <v>41.5</v>
      </c>
      <c r="D16" s="55">
        <v>235.25</v>
      </c>
      <c r="E16" s="54">
        <v>58</v>
      </c>
      <c r="F16" s="54">
        <v>157.25</v>
      </c>
      <c r="G16" s="63">
        <f>F16-E16</f>
        <v>99.25</v>
      </c>
      <c r="H16" s="63">
        <f>D16-C16</f>
        <v>193.75</v>
      </c>
      <c r="I16" s="10"/>
    </row>
    <row r="17" spans="1:9" ht="11.25">
      <c r="A17" s="157" t="s">
        <v>97</v>
      </c>
      <c r="B17" s="54">
        <v>71.4</v>
      </c>
      <c r="C17" s="55" t="s">
        <v>0</v>
      </c>
      <c r="D17" s="55">
        <v>45</v>
      </c>
      <c r="E17" s="54" t="s">
        <v>0</v>
      </c>
      <c r="F17" s="54">
        <v>45</v>
      </c>
      <c r="G17" s="63">
        <f>F17</f>
        <v>45</v>
      </c>
      <c r="H17" s="63">
        <f>D17</f>
        <v>45</v>
      </c>
      <c r="I17" s="10"/>
    </row>
    <row r="18" spans="1:9" ht="11.25">
      <c r="A18" s="157" t="s">
        <v>98</v>
      </c>
      <c r="B18" s="54">
        <v>13.8</v>
      </c>
      <c r="C18" s="55" t="s">
        <v>0</v>
      </c>
      <c r="D18" s="55" t="s">
        <v>0</v>
      </c>
      <c r="E18" s="54" t="s">
        <v>0</v>
      </c>
      <c r="F18" s="54" t="s">
        <v>0</v>
      </c>
      <c r="G18" s="63" t="s">
        <v>0</v>
      </c>
      <c r="H18" s="63" t="s">
        <v>0</v>
      </c>
      <c r="I18" s="10"/>
    </row>
    <row r="19" spans="1:9" ht="11.25">
      <c r="A19" s="157" t="s">
        <v>99</v>
      </c>
      <c r="B19" s="54" t="s">
        <v>0</v>
      </c>
      <c r="C19" s="55" t="s">
        <v>0</v>
      </c>
      <c r="D19" s="55" t="s">
        <v>0</v>
      </c>
      <c r="E19" s="54" t="s">
        <v>0</v>
      </c>
      <c r="F19" s="54" t="s">
        <v>0</v>
      </c>
      <c r="G19" s="63" t="s">
        <v>0</v>
      </c>
      <c r="H19" s="63" t="s">
        <v>0</v>
      </c>
      <c r="I19" s="10"/>
    </row>
    <row r="20" spans="1:9" ht="11.25">
      <c r="A20" s="157" t="s">
        <v>100</v>
      </c>
      <c r="B20" s="54" t="s">
        <v>0</v>
      </c>
      <c r="C20" s="55" t="s">
        <v>0</v>
      </c>
      <c r="D20" s="55" t="s">
        <v>0</v>
      </c>
      <c r="E20" s="54" t="s">
        <v>0</v>
      </c>
      <c r="F20" s="54" t="s">
        <v>0</v>
      </c>
      <c r="G20" s="63" t="s">
        <v>0</v>
      </c>
      <c r="H20" s="63" t="s">
        <v>0</v>
      </c>
      <c r="I20" s="10"/>
    </row>
    <row r="21" spans="1:9" ht="11.25">
      <c r="A21" s="157" t="s">
        <v>101</v>
      </c>
      <c r="B21" s="54" t="s">
        <v>0</v>
      </c>
      <c r="C21" s="55" t="s">
        <v>0</v>
      </c>
      <c r="D21" s="55" t="s">
        <v>0</v>
      </c>
      <c r="E21" s="54" t="s">
        <v>0</v>
      </c>
      <c r="F21" s="54" t="s">
        <v>0</v>
      </c>
      <c r="G21" s="63" t="s">
        <v>0</v>
      </c>
      <c r="H21" s="63" t="s">
        <v>0</v>
      </c>
      <c r="I21" s="10"/>
    </row>
    <row r="22" spans="1:9" ht="22.5">
      <c r="A22" s="157" t="s">
        <v>102</v>
      </c>
      <c r="B22" s="54" t="s">
        <v>0</v>
      </c>
      <c r="C22" s="55" t="s">
        <v>0</v>
      </c>
      <c r="D22" s="55" t="s">
        <v>0</v>
      </c>
      <c r="E22" s="54" t="s">
        <v>0</v>
      </c>
      <c r="F22" s="54" t="s">
        <v>0</v>
      </c>
      <c r="G22" s="63" t="s">
        <v>0</v>
      </c>
      <c r="H22" s="63" t="s">
        <v>0</v>
      </c>
      <c r="I22" s="10"/>
    </row>
    <row r="23" spans="1:9" ht="22.5">
      <c r="A23" s="158" t="s">
        <v>104</v>
      </c>
      <c r="B23" s="63">
        <v>131.2813</v>
      </c>
      <c r="C23" s="93">
        <v>85.0608</v>
      </c>
      <c r="D23" s="118">
        <v>28.4445</v>
      </c>
      <c r="E23" s="93" t="s">
        <v>0</v>
      </c>
      <c r="F23" s="93" t="s">
        <v>0</v>
      </c>
      <c r="G23" s="63" t="s">
        <v>0</v>
      </c>
      <c r="H23" s="63">
        <f>D23-C23</f>
        <v>-56.616299999999995</v>
      </c>
      <c r="I23" s="10"/>
    </row>
    <row r="24" spans="1:9" ht="11.25">
      <c r="A24" s="157" t="s">
        <v>84</v>
      </c>
      <c r="B24" s="54" t="s">
        <v>0</v>
      </c>
      <c r="C24" s="55" t="s">
        <v>0</v>
      </c>
      <c r="D24" s="55" t="s">
        <v>0</v>
      </c>
      <c r="E24" s="54" t="s">
        <v>0</v>
      </c>
      <c r="F24" s="54" t="s">
        <v>0</v>
      </c>
      <c r="G24" s="63" t="s">
        <v>0</v>
      </c>
      <c r="H24" s="63" t="s">
        <v>0</v>
      </c>
      <c r="I24" s="2"/>
    </row>
    <row r="25" spans="1:9" ht="11.25">
      <c r="A25" s="157" t="s">
        <v>85</v>
      </c>
      <c r="B25" s="54">
        <v>115.7873</v>
      </c>
      <c r="C25" s="55">
        <v>69.5668</v>
      </c>
      <c r="D25" s="55">
        <v>28.4445</v>
      </c>
      <c r="E25" s="54" t="s">
        <v>0</v>
      </c>
      <c r="F25" s="54" t="s">
        <v>0</v>
      </c>
      <c r="G25" s="63" t="s">
        <v>0</v>
      </c>
      <c r="H25" s="63">
        <f>D25-C25</f>
        <v>-41.122299999999996</v>
      </c>
      <c r="I25" s="2"/>
    </row>
    <row r="26" spans="1:9" ht="11.25">
      <c r="A26" s="157" t="s">
        <v>97</v>
      </c>
      <c r="B26" s="54" t="s">
        <v>0</v>
      </c>
      <c r="C26" s="55" t="s">
        <v>0</v>
      </c>
      <c r="D26" s="55" t="s">
        <v>0</v>
      </c>
      <c r="E26" s="54" t="s">
        <v>0</v>
      </c>
      <c r="F26" s="54" t="s">
        <v>0</v>
      </c>
      <c r="G26" s="114" t="s">
        <v>0</v>
      </c>
      <c r="H26" s="63" t="s">
        <v>0</v>
      </c>
      <c r="I26" s="2"/>
    </row>
    <row r="27" spans="1:9" ht="11.25">
      <c r="A27" s="157" t="s">
        <v>98</v>
      </c>
      <c r="B27" s="54" t="s">
        <v>0</v>
      </c>
      <c r="C27" s="55" t="s">
        <v>0</v>
      </c>
      <c r="D27" s="55" t="s">
        <v>0</v>
      </c>
      <c r="E27" s="54" t="s">
        <v>0</v>
      </c>
      <c r="F27" s="54" t="s">
        <v>0</v>
      </c>
      <c r="G27" s="114" t="s">
        <v>0</v>
      </c>
      <c r="H27" s="63" t="s">
        <v>0</v>
      </c>
      <c r="I27" s="2"/>
    </row>
    <row r="28" spans="1:9" ht="11.25">
      <c r="A28" s="157" t="s">
        <v>99</v>
      </c>
      <c r="B28" s="54">
        <v>15.494</v>
      </c>
      <c r="C28" s="55">
        <v>15.494</v>
      </c>
      <c r="D28" s="55" t="s">
        <v>0</v>
      </c>
      <c r="E28" s="54" t="s">
        <v>0</v>
      </c>
      <c r="F28" s="54" t="s">
        <v>0</v>
      </c>
      <c r="G28" s="63" t="s">
        <v>0</v>
      </c>
      <c r="H28" s="63">
        <f>-C28</f>
        <v>-15.494</v>
      </c>
      <c r="I28" s="2"/>
    </row>
    <row r="29" spans="1:9" ht="11.25">
      <c r="A29" s="157" t="s">
        <v>100</v>
      </c>
      <c r="B29" s="54" t="s">
        <v>0</v>
      </c>
      <c r="C29" s="55" t="s">
        <v>0</v>
      </c>
      <c r="D29" s="55" t="s">
        <v>0</v>
      </c>
      <c r="E29" s="54" t="s">
        <v>0</v>
      </c>
      <c r="F29" s="54" t="s">
        <v>0</v>
      </c>
      <c r="G29" s="114" t="s">
        <v>0</v>
      </c>
      <c r="H29" s="63" t="s">
        <v>0</v>
      </c>
      <c r="I29" s="2"/>
    </row>
    <row r="30" spans="1:9" ht="11.25">
      <c r="A30" s="157" t="s">
        <v>101</v>
      </c>
      <c r="B30" s="54" t="s">
        <v>0</v>
      </c>
      <c r="C30" s="55" t="s">
        <v>0</v>
      </c>
      <c r="D30" s="55" t="s">
        <v>0</v>
      </c>
      <c r="E30" s="54" t="s">
        <v>0</v>
      </c>
      <c r="F30" s="54" t="s">
        <v>0</v>
      </c>
      <c r="G30" s="114" t="s">
        <v>0</v>
      </c>
      <c r="H30" s="63" t="s">
        <v>0</v>
      </c>
      <c r="I30" s="2"/>
    </row>
    <row r="31" spans="1:9" ht="22.5">
      <c r="A31" s="157" t="s">
        <v>102</v>
      </c>
      <c r="B31" s="54" t="s">
        <v>0</v>
      </c>
      <c r="C31" s="55" t="s">
        <v>0</v>
      </c>
      <c r="D31" s="55" t="s">
        <v>0</v>
      </c>
      <c r="E31" s="54" t="s">
        <v>0</v>
      </c>
      <c r="F31" s="54" t="s">
        <v>0</v>
      </c>
      <c r="G31" s="114" t="s">
        <v>0</v>
      </c>
      <c r="H31" s="63" t="s">
        <v>0</v>
      </c>
      <c r="I31" s="2"/>
    </row>
    <row r="33" spans="1:9" ht="12.75">
      <c r="A33" s="131" t="s">
        <v>105</v>
      </c>
      <c r="G33" s="10"/>
      <c r="I33" s="2"/>
    </row>
    <row r="34" spans="1:9" ht="11.25">
      <c r="A34" s="135" t="s">
        <v>27</v>
      </c>
      <c r="G34" s="10"/>
      <c r="I34" s="2"/>
    </row>
    <row r="35" spans="1:9" ht="33.75">
      <c r="A35" s="46"/>
      <c r="B35" s="132" t="s">
        <v>14</v>
      </c>
      <c r="C35" s="43">
        <v>40238</v>
      </c>
      <c r="D35" s="43">
        <v>40269</v>
      </c>
      <c r="E35" s="132" t="s">
        <v>15</v>
      </c>
      <c r="F35" s="43">
        <v>40603</v>
      </c>
      <c r="G35" s="43">
        <v>40634</v>
      </c>
      <c r="H35" s="133" t="s">
        <v>16</v>
      </c>
      <c r="I35" s="133" t="s">
        <v>17</v>
      </c>
    </row>
    <row r="36" spans="1:13" ht="11.25">
      <c r="A36" s="159" t="s">
        <v>106</v>
      </c>
      <c r="B36" s="15">
        <v>39604.433</v>
      </c>
      <c r="C36" s="15">
        <v>43509.138</v>
      </c>
      <c r="D36" s="15">
        <v>29808.353</v>
      </c>
      <c r="E36" s="15">
        <v>34065.042</v>
      </c>
      <c r="F36" s="15">
        <v>34201.827</v>
      </c>
      <c r="G36" s="15">
        <v>33204.81</v>
      </c>
      <c r="H36" s="14">
        <f>F36/G36-1</f>
        <v>0.030026282336806043</v>
      </c>
      <c r="I36" s="14">
        <f>E36/G36-1</f>
        <v>0.025906849037835356</v>
      </c>
      <c r="J36" s="51"/>
      <c r="K36" s="121"/>
      <c r="L36" s="68"/>
      <c r="M36" s="68"/>
    </row>
    <row r="37" spans="1:13" ht="11.25">
      <c r="A37" s="160" t="s">
        <v>107</v>
      </c>
      <c r="B37" s="30">
        <v>15452.031</v>
      </c>
      <c r="C37" s="30">
        <v>13968.836</v>
      </c>
      <c r="D37" s="30">
        <v>11761.711000000001</v>
      </c>
      <c r="E37" s="30">
        <v>16331.38</v>
      </c>
      <c r="F37" s="30">
        <v>15227.481</v>
      </c>
      <c r="G37" s="30">
        <v>14147.861</v>
      </c>
      <c r="H37" s="14">
        <f aca="true" t="shared" si="0" ref="H37:H50">F37/G37-1</f>
        <v>0.07630976866396977</v>
      </c>
      <c r="I37" s="14">
        <f aca="true" t="shared" si="1" ref="I37:I50">E37/G37-1</f>
        <v>0.15433562713119664</v>
      </c>
      <c r="J37" s="51"/>
      <c r="K37" s="121"/>
      <c r="L37" s="68"/>
      <c r="M37" s="68"/>
    </row>
    <row r="38" spans="1:13" ht="11.25">
      <c r="A38" s="160" t="s">
        <v>108</v>
      </c>
      <c r="B38" s="30">
        <v>8840.806</v>
      </c>
      <c r="C38" s="30">
        <v>9597.634</v>
      </c>
      <c r="D38" s="30">
        <v>8915.495</v>
      </c>
      <c r="E38" s="30">
        <v>11233.951</v>
      </c>
      <c r="F38" s="30">
        <v>12212.79</v>
      </c>
      <c r="G38" s="30">
        <v>12564.139000000001</v>
      </c>
      <c r="H38" s="14">
        <f t="shared" si="0"/>
        <v>-0.027964431148047586</v>
      </c>
      <c r="I38" s="14">
        <f t="shared" si="1"/>
        <v>-0.10587179909423172</v>
      </c>
      <c r="J38" s="51"/>
      <c r="K38" s="121"/>
      <c r="L38" s="68"/>
      <c r="M38" s="68"/>
    </row>
    <row r="39" spans="1:13" ht="22.5">
      <c r="A39" s="160" t="s">
        <v>109</v>
      </c>
      <c r="B39" s="30">
        <v>5053.273</v>
      </c>
      <c r="C39" s="30">
        <v>6481.984</v>
      </c>
      <c r="D39" s="30">
        <v>6260.474</v>
      </c>
      <c r="E39" s="30">
        <v>4695.701</v>
      </c>
      <c r="F39" s="30">
        <v>4773.148</v>
      </c>
      <c r="G39" s="30">
        <v>4591.234</v>
      </c>
      <c r="H39" s="14">
        <f t="shared" si="0"/>
        <v>0.039622027542050686</v>
      </c>
      <c r="I39" s="14">
        <f t="shared" si="1"/>
        <v>0.022753577796296165</v>
      </c>
      <c r="J39" s="51"/>
      <c r="K39" s="121"/>
      <c r="L39" s="68"/>
      <c r="M39" s="68"/>
    </row>
    <row r="40" spans="1:13" ht="11.25">
      <c r="A40" s="160" t="s">
        <v>110</v>
      </c>
      <c r="B40" s="30">
        <v>10258.323</v>
      </c>
      <c r="C40" s="30">
        <v>13460.684</v>
      </c>
      <c r="D40" s="30">
        <v>2870.6730000000002</v>
      </c>
      <c r="E40" s="30">
        <v>1804.01</v>
      </c>
      <c r="F40" s="30">
        <v>1988.408</v>
      </c>
      <c r="G40" s="30">
        <v>1901.576</v>
      </c>
      <c r="H40" s="14">
        <f t="shared" si="0"/>
        <v>0.045663176228559754</v>
      </c>
      <c r="I40" s="14">
        <f t="shared" si="1"/>
        <v>-0.05130796770678636</v>
      </c>
      <c r="J40" s="51"/>
      <c r="K40" s="121"/>
      <c r="L40" s="68"/>
      <c r="M40" s="68"/>
    </row>
    <row r="41" spans="1:13" ht="11.25">
      <c r="A41" s="161" t="s">
        <v>111</v>
      </c>
      <c r="B41" s="36">
        <v>14831.814</v>
      </c>
      <c r="C41" s="15">
        <v>16017.871</v>
      </c>
      <c r="D41" s="15">
        <v>14845.311</v>
      </c>
      <c r="E41" s="15">
        <v>16330.158</v>
      </c>
      <c r="F41" s="15">
        <v>16210.59</v>
      </c>
      <c r="G41" s="15">
        <v>15516.473</v>
      </c>
      <c r="H41" s="14">
        <f t="shared" si="0"/>
        <v>0.0447341995825985</v>
      </c>
      <c r="I41" s="14">
        <f t="shared" si="1"/>
        <v>0.052440074493733224</v>
      </c>
      <c r="K41" s="15"/>
      <c r="L41" s="68"/>
      <c r="M41" s="68"/>
    </row>
    <row r="42" spans="1:13" ht="11.25">
      <c r="A42" s="160" t="s">
        <v>107</v>
      </c>
      <c r="B42" s="30">
        <v>5976.705</v>
      </c>
      <c r="C42" s="30">
        <v>5763.561</v>
      </c>
      <c r="D42" s="30">
        <v>5307.362</v>
      </c>
      <c r="E42" s="30">
        <v>7325.222</v>
      </c>
      <c r="F42" s="30">
        <v>6826.484</v>
      </c>
      <c r="G42" s="30">
        <v>5922.003</v>
      </c>
      <c r="H42" s="14">
        <f t="shared" si="0"/>
        <v>0.15273227656250787</v>
      </c>
      <c r="I42" s="14">
        <f t="shared" si="1"/>
        <v>0.23695006571256383</v>
      </c>
      <c r="J42" s="51"/>
      <c r="K42" s="15"/>
      <c r="L42" s="68"/>
      <c r="M42" s="68"/>
    </row>
    <row r="43" spans="1:13" ht="11.25">
      <c r="A43" s="160" t="s">
        <v>108</v>
      </c>
      <c r="B43" s="30">
        <v>4060.273</v>
      </c>
      <c r="C43" s="30">
        <v>4338.102</v>
      </c>
      <c r="D43" s="30">
        <v>4181.152</v>
      </c>
      <c r="E43" s="30">
        <v>4848.221</v>
      </c>
      <c r="F43" s="30">
        <v>5207.277</v>
      </c>
      <c r="G43" s="30">
        <v>5535.026</v>
      </c>
      <c r="H43" s="14">
        <f t="shared" si="0"/>
        <v>-0.05921363332349294</v>
      </c>
      <c r="I43" s="14">
        <f t="shared" si="1"/>
        <v>-0.12408342797305749</v>
      </c>
      <c r="J43" s="51"/>
      <c r="K43" s="15"/>
      <c r="L43" s="68"/>
      <c r="M43" s="68"/>
    </row>
    <row r="44" spans="1:13" ht="22.5">
      <c r="A44" s="160" t="s">
        <v>109</v>
      </c>
      <c r="B44" s="30">
        <v>4084.25</v>
      </c>
      <c r="C44" s="30">
        <v>5250.762</v>
      </c>
      <c r="D44" s="30">
        <v>4832.935</v>
      </c>
      <c r="E44" s="30">
        <v>3943.059</v>
      </c>
      <c r="F44" s="30">
        <v>3969.398</v>
      </c>
      <c r="G44" s="30">
        <v>3883.317</v>
      </c>
      <c r="H44" s="14">
        <f t="shared" si="0"/>
        <v>0.022166874349943688</v>
      </c>
      <c r="I44" s="14">
        <f t="shared" si="1"/>
        <v>0.015384270714958515</v>
      </c>
      <c r="J44" s="51"/>
      <c r="K44" s="15"/>
      <c r="L44" s="68"/>
      <c r="M44" s="68"/>
    </row>
    <row r="45" spans="1:13" ht="11.25">
      <c r="A45" s="160" t="s">
        <v>110</v>
      </c>
      <c r="B45" s="30">
        <v>710.586</v>
      </c>
      <c r="C45" s="30">
        <v>665.446</v>
      </c>
      <c r="D45" s="30">
        <v>523.862</v>
      </c>
      <c r="E45" s="30">
        <v>213.656</v>
      </c>
      <c r="F45" s="30">
        <v>207.431</v>
      </c>
      <c r="G45" s="30">
        <v>176.127</v>
      </c>
      <c r="H45" s="14">
        <f t="shared" si="0"/>
        <v>0.17773538412622703</v>
      </c>
      <c r="I45" s="14">
        <f t="shared" si="1"/>
        <v>0.21307919853287682</v>
      </c>
      <c r="J45" s="51"/>
      <c r="K45" s="15"/>
      <c r="L45" s="68"/>
      <c r="M45" s="68"/>
    </row>
    <row r="46" spans="1:13" ht="11.25">
      <c r="A46" s="161" t="s">
        <v>112</v>
      </c>
      <c r="B46" s="36">
        <f>+B36-B41</f>
        <v>24772.619</v>
      </c>
      <c r="C46" s="36">
        <v>27491.267</v>
      </c>
      <c r="D46" s="36">
        <f aca="true" t="shared" si="2" ref="D46:E50">D36-D41</f>
        <v>14963.042</v>
      </c>
      <c r="E46" s="36">
        <f t="shared" si="2"/>
        <v>17734.884000000002</v>
      </c>
      <c r="F46" s="36">
        <v>17991.236999999997</v>
      </c>
      <c r="G46" s="36">
        <f>G36-G41</f>
        <v>17688.337</v>
      </c>
      <c r="H46" s="14">
        <f t="shared" si="0"/>
        <v>0.017124277991763526</v>
      </c>
      <c r="I46" s="14">
        <f t="shared" si="1"/>
        <v>0.0026315079817849085</v>
      </c>
      <c r="J46" s="36"/>
      <c r="K46" s="15"/>
      <c r="L46" s="68"/>
      <c r="M46" s="68"/>
    </row>
    <row r="47" spans="1:13" ht="11.25">
      <c r="A47" s="160" t="s">
        <v>107</v>
      </c>
      <c r="B47" s="30">
        <f>+B37-B42</f>
        <v>9475.326000000001</v>
      </c>
      <c r="C47" s="30">
        <v>8205.275</v>
      </c>
      <c r="D47" s="30">
        <f t="shared" si="2"/>
        <v>6454.349000000001</v>
      </c>
      <c r="E47" s="30">
        <f t="shared" si="2"/>
        <v>9006.158</v>
      </c>
      <c r="F47" s="30">
        <v>8400.997</v>
      </c>
      <c r="G47" s="30">
        <f>G37-G42</f>
        <v>8225.858</v>
      </c>
      <c r="H47" s="14">
        <f t="shared" si="0"/>
        <v>0.02129127441781753</v>
      </c>
      <c r="I47" s="14">
        <f t="shared" si="1"/>
        <v>0.0948594055477252</v>
      </c>
      <c r="J47" s="30"/>
      <c r="K47" s="15"/>
      <c r="L47" s="68"/>
      <c r="M47" s="68"/>
    </row>
    <row r="48" spans="1:13" ht="11.25">
      <c r="A48" s="160" t="s">
        <v>108</v>
      </c>
      <c r="B48" s="30">
        <f>+B38-B43</f>
        <v>4780.533</v>
      </c>
      <c r="C48" s="30">
        <v>5259.532</v>
      </c>
      <c r="D48" s="30">
        <f t="shared" si="2"/>
        <v>4734.343000000001</v>
      </c>
      <c r="E48" s="30">
        <f t="shared" si="2"/>
        <v>6385.73</v>
      </c>
      <c r="F48" s="30">
        <v>7005.513000000001</v>
      </c>
      <c r="G48" s="30">
        <f>G38-G43</f>
        <v>7029.113000000001</v>
      </c>
      <c r="H48" s="14">
        <f t="shared" si="0"/>
        <v>-0.0033574648750134273</v>
      </c>
      <c r="I48" s="14">
        <f t="shared" si="1"/>
        <v>-0.09153117896952312</v>
      </c>
      <c r="J48" s="30"/>
      <c r="K48" s="15"/>
      <c r="L48" s="68"/>
      <c r="M48" s="68"/>
    </row>
    <row r="49" spans="1:13" ht="22.5">
      <c r="A49" s="160" t="s">
        <v>109</v>
      </c>
      <c r="B49" s="30">
        <f>+B39-B44</f>
        <v>969.0230000000001</v>
      </c>
      <c r="C49" s="30">
        <v>1231.2220000000007</v>
      </c>
      <c r="D49" s="30">
        <f t="shared" si="2"/>
        <v>1427.5389999999998</v>
      </c>
      <c r="E49" s="30">
        <f t="shared" si="2"/>
        <v>752.6419999999998</v>
      </c>
      <c r="F49" s="30">
        <v>803.75</v>
      </c>
      <c r="G49" s="30">
        <f>G39-G44</f>
        <v>707.9170000000004</v>
      </c>
      <c r="H49" s="14">
        <f t="shared" si="0"/>
        <v>0.13537321465651986</v>
      </c>
      <c r="I49" s="14">
        <f t="shared" si="1"/>
        <v>0.06317831045164812</v>
      </c>
      <c r="J49" s="30"/>
      <c r="K49" s="15"/>
      <c r="L49" s="68"/>
      <c r="M49" s="68"/>
    </row>
    <row r="50" spans="1:13" ht="11.25">
      <c r="A50" s="160" t="s">
        <v>110</v>
      </c>
      <c r="B50" s="30">
        <f>+B40-B45</f>
        <v>9547.737000000001</v>
      </c>
      <c r="C50" s="30">
        <v>12795.238</v>
      </c>
      <c r="D50" s="30">
        <f t="shared" si="2"/>
        <v>2346.811</v>
      </c>
      <c r="E50" s="30">
        <f t="shared" si="2"/>
        <v>1590.354</v>
      </c>
      <c r="F50" s="30">
        <v>1780.9769999999999</v>
      </c>
      <c r="G50" s="30">
        <f>G40-G45</f>
        <v>1725.449</v>
      </c>
      <c r="H50" s="14">
        <f t="shared" si="0"/>
        <v>0.032181768339718975</v>
      </c>
      <c r="I50" s="14">
        <f t="shared" si="1"/>
        <v>-0.07829556248837255</v>
      </c>
      <c r="J50" s="30"/>
      <c r="K50" s="15"/>
      <c r="L50" s="68"/>
      <c r="M50" s="68"/>
    </row>
    <row r="51" spans="1:13" ht="11.25">
      <c r="A51" s="48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8"/>
      <c r="M51" s="68"/>
    </row>
    <row r="52" spans="1:12" ht="11.25">
      <c r="A52" s="74"/>
      <c r="B52" s="71"/>
      <c r="C52" s="71"/>
      <c r="D52" s="71"/>
      <c r="E52" s="71"/>
      <c r="F52" s="71"/>
      <c r="G52" s="71"/>
      <c r="H52" s="74"/>
      <c r="I52" s="2"/>
      <c r="J52" s="70"/>
      <c r="L52" s="68"/>
    </row>
    <row r="53" spans="1:12" ht="11.25">
      <c r="A53" s="74"/>
      <c r="B53" s="71"/>
      <c r="C53" s="71"/>
      <c r="D53" s="71"/>
      <c r="E53" s="71"/>
      <c r="F53" s="71"/>
      <c r="G53" s="71"/>
      <c r="H53" s="74"/>
      <c r="I53" s="2"/>
      <c r="J53" s="70"/>
      <c r="L53" s="68"/>
    </row>
    <row r="54" spans="1:9" ht="12.75">
      <c r="A54" s="131" t="s">
        <v>113</v>
      </c>
      <c r="B54" s="1"/>
      <c r="C54" s="12"/>
      <c r="D54" s="12"/>
      <c r="E54" s="12"/>
      <c r="F54" s="12"/>
      <c r="G54" s="12"/>
      <c r="I54" s="2"/>
    </row>
    <row r="55" spans="1:9" ht="11.25">
      <c r="A55" s="135" t="s">
        <v>27</v>
      </c>
      <c r="B55" s="11"/>
      <c r="C55" s="11"/>
      <c r="D55" s="11"/>
      <c r="E55" s="11"/>
      <c r="I55" s="2"/>
    </row>
    <row r="56" spans="1:18" s="3" customFormat="1" ht="33.75">
      <c r="A56" s="46"/>
      <c r="B56" s="132" t="s">
        <v>14</v>
      </c>
      <c r="C56" s="43">
        <v>40238</v>
      </c>
      <c r="D56" s="43">
        <v>40269</v>
      </c>
      <c r="E56" s="132" t="s">
        <v>15</v>
      </c>
      <c r="F56" s="43">
        <v>40603</v>
      </c>
      <c r="G56" s="43">
        <v>40634</v>
      </c>
      <c r="H56" s="133" t="s">
        <v>16</v>
      </c>
      <c r="I56" s="133" t="s">
        <v>17</v>
      </c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11.25">
      <c r="A57" s="159" t="s">
        <v>114</v>
      </c>
      <c r="B57" s="15">
        <v>25214.25</v>
      </c>
      <c r="C57" s="15">
        <v>26015.467</v>
      </c>
      <c r="D57" s="15">
        <v>25597.504</v>
      </c>
      <c r="E57" s="15">
        <v>26381.954</v>
      </c>
      <c r="F57" s="15">
        <v>26749.221</v>
      </c>
      <c r="G57" s="15">
        <v>27675.191</v>
      </c>
      <c r="H57" s="14">
        <f>F57/G57-1</f>
        <v>-0.033458486338901805</v>
      </c>
      <c r="I57" s="14">
        <f>E57/G57-1</f>
        <v>-0.04672910839169986</v>
      </c>
      <c r="J57" s="7"/>
      <c r="K57" s="85"/>
      <c r="L57" s="69"/>
      <c r="M57" s="69"/>
      <c r="N57" s="7"/>
      <c r="O57" s="7"/>
      <c r="P57" s="7"/>
      <c r="Q57" s="7"/>
      <c r="R57" s="7"/>
    </row>
    <row r="58" spans="1:18" ht="11.25">
      <c r="A58" s="160" t="s">
        <v>115</v>
      </c>
      <c r="B58" s="30">
        <v>16221.885</v>
      </c>
      <c r="C58" s="30">
        <v>16853.327</v>
      </c>
      <c r="D58" s="30">
        <v>16483.686</v>
      </c>
      <c r="E58" s="30">
        <v>16696.243</v>
      </c>
      <c r="F58" s="30">
        <v>17069.826</v>
      </c>
      <c r="G58" s="30">
        <v>17697.582000000002</v>
      </c>
      <c r="H58" s="14">
        <f aca="true" t="shared" si="3" ref="H58:H68">F58/G58-1</f>
        <v>-0.035471286416415615</v>
      </c>
      <c r="I58" s="14">
        <f aca="true" t="shared" si="4" ref="I58:I68">E58/G58-1</f>
        <v>-0.05658055433787523</v>
      </c>
      <c r="J58" s="7"/>
      <c r="K58" s="85"/>
      <c r="L58" s="69"/>
      <c r="M58" s="69"/>
      <c r="N58" s="7"/>
      <c r="O58" s="7"/>
      <c r="P58" s="7"/>
      <c r="Q58" s="7"/>
      <c r="R58" s="7"/>
    </row>
    <row r="59" spans="1:18" ht="11.25">
      <c r="A59" s="160" t="s">
        <v>116</v>
      </c>
      <c r="B59" s="30">
        <v>8558.291</v>
      </c>
      <c r="C59" s="30">
        <v>8577.378</v>
      </c>
      <c r="D59" s="30">
        <v>8522.715</v>
      </c>
      <c r="E59" s="30">
        <v>9268.708</v>
      </c>
      <c r="F59" s="30">
        <v>9636.975</v>
      </c>
      <c r="G59" s="30">
        <v>9938.193</v>
      </c>
      <c r="H59" s="14">
        <f t="shared" si="3"/>
        <v>-0.03030913164998894</v>
      </c>
      <c r="I59" s="14">
        <f t="shared" si="4"/>
        <v>-0.06736486200257918</v>
      </c>
      <c r="J59" s="7"/>
      <c r="K59" s="85"/>
      <c r="L59" s="69"/>
      <c r="M59" s="69"/>
      <c r="N59" s="7"/>
      <c r="O59" s="7"/>
      <c r="P59" s="7"/>
      <c r="Q59" s="7"/>
      <c r="R59" s="7"/>
    </row>
    <row r="60" spans="1:18" ht="11.25">
      <c r="A60" s="160" t="s">
        <v>117</v>
      </c>
      <c r="B60" s="30">
        <v>434.074</v>
      </c>
      <c r="C60" s="30">
        <v>584.764</v>
      </c>
      <c r="D60" s="30">
        <v>591.1030000000001</v>
      </c>
      <c r="E60" s="30">
        <v>417.003</v>
      </c>
      <c r="F60" s="30">
        <v>42.413</v>
      </c>
      <c r="G60" s="30">
        <v>39.412</v>
      </c>
      <c r="H60" s="14">
        <f t="shared" si="3"/>
        <v>0.07614432152643857</v>
      </c>
      <c r="I60" s="14">
        <f t="shared" si="4"/>
        <v>9.580609966507662</v>
      </c>
      <c r="J60" s="7"/>
      <c r="K60" s="85"/>
      <c r="L60" s="69"/>
      <c r="M60" s="69"/>
      <c r="N60" s="7"/>
      <c r="O60" s="7"/>
      <c r="P60" s="7"/>
      <c r="Q60" s="7"/>
      <c r="R60" s="7"/>
    </row>
    <row r="61" spans="1:18" ht="11.25">
      <c r="A61" s="161" t="s">
        <v>111</v>
      </c>
      <c r="B61" s="15">
        <v>9544.814</v>
      </c>
      <c r="C61" s="15">
        <v>10688.223</v>
      </c>
      <c r="D61" s="15">
        <v>10515.45</v>
      </c>
      <c r="E61" s="15">
        <v>11665.144</v>
      </c>
      <c r="F61" s="15">
        <v>12269.241</v>
      </c>
      <c r="G61" s="15">
        <v>13058.165</v>
      </c>
      <c r="H61" s="14">
        <f t="shared" si="3"/>
        <v>-0.0604161457601432</v>
      </c>
      <c r="I61" s="14">
        <f t="shared" si="4"/>
        <v>-0.10667815883778464</v>
      </c>
      <c r="J61" s="7"/>
      <c r="K61" s="85"/>
      <c r="L61" s="69"/>
      <c r="M61" s="69"/>
      <c r="N61" s="7"/>
      <c r="O61" s="7"/>
      <c r="P61" s="7"/>
      <c r="Q61" s="7"/>
      <c r="R61" s="7"/>
    </row>
    <row r="62" spans="1:18" ht="11.25">
      <c r="A62" s="160" t="s">
        <v>115</v>
      </c>
      <c r="B62" s="30">
        <v>6153.597</v>
      </c>
      <c r="C62" s="30">
        <v>6972.779</v>
      </c>
      <c r="D62" s="30">
        <v>6779.302000000001</v>
      </c>
      <c r="E62" s="30">
        <v>7203.891</v>
      </c>
      <c r="F62" s="30">
        <v>7483.909</v>
      </c>
      <c r="G62" s="30">
        <v>8027.313</v>
      </c>
      <c r="H62" s="14">
        <f t="shared" si="3"/>
        <v>-0.06769438291493057</v>
      </c>
      <c r="I62" s="14">
        <f t="shared" si="4"/>
        <v>-0.10257753746490272</v>
      </c>
      <c r="J62" s="7"/>
      <c r="K62" s="85"/>
      <c r="L62" s="69"/>
      <c r="M62" s="69"/>
      <c r="N62" s="7"/>
      <c r="O62" s="7"/>
      <c r="P62" s="7"/>
      <c r="Q62" s="7"/>
      <c r="R62" s="7"/>
    </row>
    <row r="63" spans="1:18" ht="11.25">
      <c r="A63" s="160" t="s">
        <v>116</v>
      </c>
      <c r="B63" s="30">
        <v>3389.135</v>
      </c>
      <c r="C63" s="30">
        <v>3713.077</v>
      </c>
      <c r="D63" s="30">
        <v>3733.934</v>
      </c>
      <c r="E63" s="30">
        <v>4458.025</v>
      </c>
      <c r="F63" s="30">
        <v>4782.415</v>
      </c>
      <c r="G63" s="30">
        <v>5028.0470000000005</v>
      </c>
      <c r="H63" s="14">
        <f t="shared" si="3"/>
        <v>-0.048852367529579666</v>
      </c>
      <c r="I63" s="14">
        <f t="shared" si="4"/>
        <v>-0.11336847089933744</v>
      </c>
      <c r="J63" s="7"/>
      <c r="K63" s="85"/>
      <c r="L63" s="69"/>
      <c r="M63" s="69"/>
      <c r="N63" s="7"/>
      <c r="O63" s="7"/>
      <c r="P63" s="7"/>
      <c r="Q63" s="7"/>
      <c r="R63" s="7"/>
    </row>
    <row r="64" spans="1:18" ht="11.25">
      <c r="A64" s="160" t="s">
        <v>117</v>
      </c>
      <c r="B64" s="30">
        <v>2.086</v>
      </c>
      <c r="C64" s="30">
        <v>2.364</v>
      </c>
      <c r="D64" s="30">
        <v>2.212</v>
      </c>
      <c r="E64" s="30">
        <v>3.23</v>
      </c>
      <c r="F64" s="30">
        <v>2.915</v>
      </c>
      <c r="G64" s="30">
        <v>2.806</v>
      </c>
      <c r="H64" s="14">
        <f t="shared" si="3"/>
        <v>0.03884533143264424</v>
      </c>
      <c r="I64" s="14">
        <f t="shared" si="4"/>
        <v>0.1511047754811119</v>
      </c>
      <c r="J64" s="7"/>
      <c r="K64" s="85"/>
      <c r="L64" s="69"/>
      <c r="M64" s="69"/>
      <c r="N64" s="7"/>
      <c r="O64" s="7"/>
      <c r="P64" s="7"/>
      <c r="Q64" s="7"/>
      <c r="R64" s="7"/>
    </row>
    <row r="65" spans="1:18" ht="11.25">
      <c r="A65" s="161" t="s">
        <v>112</v>
      </c>
      <c r="B65" s="15">
        <f>+B57-B61</f>
        <v>15669.436</v>
      </c>
      <c r="C65" s="15">
        <v>15327.244</v>
      </c>
      <c r="D65" s="15">
        <f aca="true" t="shared" si="5" ref="D65:E68">D57-D61</f>
        <v>15082.054</v>
      </c>
      <c r="E65" s="15">
        <f t="shared" si="5"/>
        <v>14716.810000000001</v>
      </c>
      <c r="F65" s="15">
        <v>14479.980000000001</v>
      </c>
      <c r="G65" s="15">
        <f>G57-G61</f>
        <v>14617.025999999998</v>
      </c>
      <c r="H65" s="14">
        <f t="shared" si="3"/>
        <v>-0.00937577862966088</v>
      </c>
      <c r="I65" s="14">
        <f t="shared" si="4"/>
        <v>0.006826559657211018</v>
      </c>
      <c r="J65" s="7"/>
      <c r="K65" s="85"/>
      <c r="L65" s="69"/>
      <c r="M65" s="69"/>
      <c r="N65" s="7"/>
      <c r="O65" s="7"/>
      <c r="P65" s="7"/>
      <c r="Q65" s="7"/>
      <c r="R65" s="7"/>
    </row>
    <row r="66" spans="1:18" ht="11.25">
      <c r="A66" s="160" t="s">
        <v>115</v>
      </c>
      <c r="B66" s="30">
        <f>+B58-B62</f>
        <v>10068.288</v>
      </c>
      <c r="C66" s="30">
        <v>9880.548</v>
      </c>
      <c r="D66" s="30">
        <f t="shared" si="5"/>
        <v>9704.384000000002</v>
      </c>
      <c r="E66" s="30">
        <f t="shared" si="5"/>
        <v>9492.351999999999</v>
      </c>
      <c r="F66" s="30">
        <v>9585.917000000001</v>
      </c>
      <c r="G66" s="30">
        <f>G58-G62</f>
        <v>9670.269000000002</v>
      </c>
      <c r="H66" s="14">
        <f t="shared" si="3"/>
        <v>-0.00872281836213662</v>
      </c>
      <c r="I66" s="14">
        <f t="shared" si="4"/>
        <v>-0.01839835065601625</v>
      </c>
      <c r="J66" s="7"/>
      <c r="K66" s="85"/>
      <c r="L66" s="69"/>
      <c r="M66" s="69"/>
      <c r="N66" s="7"/>
      <c r="O66" s="7"/>
      <c r="P66" s="7"/>
      <c r="Q66" s="7"/>
      <c r="R66" s="7"/>
    </row>
    <row r="67" spans="1:18" ht="11.25">
      <c r="A67" s="160" t="s">
        <v>116</v>
      </c>
      <c r="B67" s="30">
        <f>+B59-B63</f>
        <v>5169.155999999999</v>
      </c>
      <c r="C67" s="30">
        <v>4864.301</v>
      </c>
      <c r="D67" s="30">
        <f t="shared" si="5"/>
        <v>4788.781</v>
      </c>
      <c r="E67" s="30">
        <f t="shared" si="5"/>
        <v>4810.683000000001</v>
      </c>
      <c r="F67" s="30">
        <v>4854.56</v>
      </c>
      <c r="G67" s="30">
        <f>G59-G63</f>
        <v>4910.145999999999</v>
      </c>
      <c r="H67" s="14">
        <f t="shared" si="3"/>
        <v>-0.01132064097483021</v>
      </c>
      <c r="I67" s="14">
        <f t="shared" si="4"/>
        <v>-0.020256627806993555</v>
      </c>
      <c r="J67" s="7"/>
      <c r="K67" s="85"/>
      <c r="L67" s="69"/>
      <c r="M67" s="69"/>
      <c r="N67" s="7"/>
      <c r="O67" s="7"/>
      <c r="P67" s="7"/>
      <c r="Q67" s="7"/>
      <c r="R67" s="7"/>
    </row>
    <row r="68" spans="1:18" ht="11.25">
      <c r="A68" s="160" t="s">
        <v>117</v>
      </c>
      <c r="B68" s="30">
        <f>+B60-B64</f>
        <v>431.988</v>
      </c>
      <c r="C68" s="30">
        <v>582.4</v>
      </c>
      <c r="D68" s="30">
        <f t="shared" si="5"/>
        <v>588.8910000000001</v>
      </c>
      <c r="E68" s="30">
        <f t="shared" si="5"/>
        <v>413.77299999999997</v>
      </c>
      <c r="F68" s="30">
        <v>39.498</v>
      </c>
      <c r="G68" s="30">
        <f>G60-G64</f>
        <v>36.606</v>
      </c>
      <c r="H68" s="14">
        <f t="shared" si="3"/>
        <v>0.07900344205867871</v>
      </c>
      <c r="I68" s="14">
        <f t="shared" si="4"/>
        <v>10.303420204338085</v>
      </c>
      <c r="J68" s="7"/>
      <c r="K68" s="85"/>
      <c r="L68" s="69"/>
      <c r="M68" s="69"/>
      <c r="N68" s="7"/>
      <c r="O68" s="7"/>
      <c r="P68" s="7"/>
      <c r="Q68" s="7"/>
      <c r="R68" s="7"/>
    </row>
    <row r="69" spans="2:19" ht="12.75">
      <c r="B69" s="72"/>
      <c r="C69" s="72"/>
      <c r="D69" s="72"/>
      <c r="E69" s="74"/>
      <c r="F69" s="72"/>
      <c r="G69" s="72"/>
      <c r="H69" s="72"/>
      <c r="I69" s="74"/>
      <c r="J69"/>
      <c r="K69" s="7"/>
      <c r="L69" s="85"/>
      <c r="M69" s="69"/>
      <c r="N69" s="53"/>
      <c r="O69" s="7"/>
      <c r="P69" s="7"/>
      <c r="Q69" s="7"/>
      <c r="R69" s="7"/>
      <c r="S69" s="7"/>
    </row>
    <row r="70" spans="5:8" ht="12.75">
      <c r="E70" s="74"/>
      <c r="F70" s="74"/>
      <c r="G70" s="74"/>
      <c r="H70" s="74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0"/>
      <c r="C84" s="50"/>
      <c r="D84" s="50"/>
      <c r="E84" s="50"/>
      <c r="F84" s="50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2011-05-11T05:42:11Z</cp:lastPrinted>
  <dcterms:created xsi:type="dcterms:W3CDTF">2008-11-05T07:26:31Z</dcterms:created>
  <dcterms:modified xsi:type="dcterms:W3CDTF">2011-05-13T04:27:47Z</dcterms:modified>
  <cp:category/>
  <cp:version/>
  <cp:contentType/>
  <cp:contentStatus/>
</cp:coreProperties>
</file>