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15" windowWidth="10440" windowHeight="12060" tabRatio="808" activeTab="0"/>
  </bookViews>
  <sheets>
    <sheet name="Макро-эконом" sheetId="1" r:id="rId1"/>
    <sheet name="Операции НБКР" sheetId="2" r:id="rId2"/>
    <sheet name="ГКВ-ГКО" sheetId="3" r:id="rId3"/>
    <sheet name="МБКР " sheetId="4" r:id="rId4"/>
    <sheet name="Деп-Кред" sheetId="5" r:id="rId5"/>
  </sheets>
  <externalReferences>
    <externalReference r:id="rId8"/>
    <externalReference r:id="rId9"/>
  </externalReferences>
  <definedNames>
    <definedName name="_xlnm.Print_Area" localSheetId="2">'ГКВ-ГКО'!$A$1:$H$53</definedName>
    <definedName name="_xlnm.Print_Area" localSheetId="4">'Деп-Кред'!$A$1:$H$69</definedName>
    <definedName name="_xlnm.Print_Area" localSheetId="0">'Макро-эконом'!$A$1:$I$41</definedName>
    <definedName name="_xlnm.Print_Area" localSheetId="3">'МБКР '!$A$1:$H$33</definedName>
    <definedName name="_xlnm.Print_Area" localSheetId="1">'Операции НБКР'!$A$10:$H$62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0" authorId="0">
      <text>
        <r>
          <rPr>
            <b/>
            <sz val="8"/>
            <rFont val="Tahoma"/>
            <family val="2"/>
          </rPr>
          <t>Your User Name:</t>
        </r>
        <r>
          <rPr>
            <sz val="8"/>
            <rFont val="Tahoma"/>
            <family val="2"/>
          </rPr>
          <t xml:space="preserve">
Средневзвешенная ставка</t>
        </r>
      </text>
    </comment>
  </commentList>
</comments>
</file>

<file path=xl/sharedStrings.xml><?xml version="1.0" encoding="utf-8"?>
<sst xmlns="http://schemas.openxmlformats.org/spreadsheetml/2006/main" count="761" uniqueCount="122">
  <si>
    <t>(млн.сом / проценты)</t>
  </si>
  <si>
    <t>-</t>
  </si>
  <si>
    <t>Прирост за месяц</t>
  </si>
  <si>
    <t>Прирост за год</t>
  </si>
  <si>
    <t>(млн.сомов)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</si>
  <si>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</si>
  <si>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</si>
  <si>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</si>
  <si>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</si>
  <si>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</si>
  <si>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</si>
  <si>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</si>
  <si>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</si>
  <si>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>Кредиты - всего</t>
  </si>
  <si>
    <t xml:space="preserve">Общий объем операций  </t>
  </si>
  <si>
    <t>Репо-продажа</t>
  </si>
  <si>
    <t>покупка</t>
  </si>
  <si>
    <t>продажа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</si>
  <si>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</si>
  <si>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</si>
  <si>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</si>
  <si>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</si>
  <si>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</si>
  <si>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</si>
  <si>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</si>
  <si>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</si>
  <si>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</si>
  <si>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</si>
  <si>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</si>
  <si>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</si>
  <si>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</si>
  <si>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</si>
  <si>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Кредиты "овернайт"</t>
  </si>
  <si>
    <t>Операции репо</t>
  </si>
  <si>
    <t>Репо-покупка</t>
  </si>
  <si>
    <t>операции репо</t>
  </si>
  <si>
    <t>Прирост с начала года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</si>
  <si>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</si>
  <si>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</si>
  <si>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</si>
  <si>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</si>
  <si>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</si>
  <si>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</si>
  <si>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</si>
  <si>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</si>
  <si>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</si>
  <si>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</si>
  <si>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</si>
  <si>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</si>
  <si>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</si>
  <si>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</si>
  <si>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</si>
  <si>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</si>
  <si>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</si>
  <si>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</si>
  <si>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</si>
  <si>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</si>
  <si>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</si>
  <si>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(проценты)</t>
  </si>
  <si>
    <t>(млн.сом )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</si>
  <si>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</si>
  <si>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</si>
  <si>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</si>
  <si>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</si>
  <si>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</si>
  <si>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</si>
  <si>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свыше 360 дней</t>
  </si>
  <si>
    <t>Кредитные аукционы</t>
  </si>
  <si>
    <t>Кредитные аукционы*</t>
  </si>
  <si>
    <t xml:space="preserve">*Объем кредитов фактически выданных за указанный период </t>
  </si>
  <si>
    <t>Депозиты "овернайт"</t>
  </si>
  <si>
    <t>Таблица 5. Операции НБКР на валютном рынке (за период)</t>
  </si>
  <si>
    <t>(млн.долл. / сом/доллар)</t>
  </si>
  <si>
    <t>Общий объем операций</t>
  </si>
  <si>
    <t>Чистая покупка</t>
  </si>
  <si>
    <t>Операции своп</t>
  </si>
  <si>
    <t>Таблица 6. Операции НБКР на открытом рынке (за период)</t>
  </si>
  <si>
    <t>Таблица 7. Аукционы нот НБКР (за период)</t>
  </si>
  <si>
    <t>Таблица 8. Аукционы ГКВ (за период)</t>
  </si>
  <si>
    <t xml:space="preserve">2-лет. </t>
  </si>
  <si>
    <t xml:space="preserve">3-лет. </t>
  </si>
  <si>
    <t xml:space="preserve">5-лет. </t>
  </si>
  <si>
    <t>Таблица 9. Аукционы ГКО (за период)</t>
  </si>
  <si>
    <t>2014</t>
  </si>
  <si>
    <t xml:space="preserve">Ежемесячный Пресс-релиз Национального банка </t>
  </si>
  <si>
    <t>Таблица 1. Основные макроэкономические показатели Кыргызской Республики</t>
  </si>
  <si>
    <t>(проценты / сом/долл.)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</si>
  <si>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</si>
  <si>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</si>
  <si>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</si>
  <si>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Учетная ставка НБКР (на конец периода)</t>
  </si>
  <si>
    <t>Учетный курс доллара (на конец периода)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</si>
  <si>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</si>
  <si>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</si>
  <si>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</si>
  <si>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Деньги в обращении</t>
  </si>
  <si>
    <t xml:space="preserve">Денежная база* </t>
  </si>
  <si>
    <t xml:space="preserve">Денежная масса М2х </t>
  </si>
  <si>
    <t>Коэф. монетизации (М2Х)</t>
  </si>
  <si>
    <t>* без учета депозитов коммерческих банков в НБКР в иностранной валюте</t>
  </si>
  <si>
    <t>Таблица 3. Международные резервы (на конец периода)</t>
  </si>
  <si>
    <t>(млн. долл США)</t>
  </si>
  <si>
    <t xml:space="preserve">Валовые международные резервы </t>
  </si>
  <si>
    <t>Таблица 4. Валютный курс (на конец периода)</t>
  </si>
  <si>
    <t>Официальный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</si>
  <si>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</si>
  <si>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</si>
  <si>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</si>
  <si>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</si>
  <si>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</si>
  <si>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</si>
  <si>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</si>
  <si>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2015</t>
  </si>
  <si>
    <t>Июль 2016</t>
  </si>
  <si>
    <t>янв.-июл. 15</t>
  </si>
  <si>
    <t>янв.-июл. 16</t>
  </si>
  <si>
    <t>(млн. долл. США / проценты)</t>
  </si>
  <si>
    <t>Таблица 11. Процентные ставки на межбанковском кредитном рынке (за период)</t>
  </si>
  <si>
    <t>Таблица 12. Объем операций на межбанковском кредитном рынке (за период)</t>
  </si>
  <si>
    <t>Таблица 13. Депозиты, принятые коммерческими банками (на конец периода)</t>
  </si>
  <si>
    <t>Таблица 14. Кредиты, выданные коммерческими банками (задолженность на конец периода)</t>
  </si>
  <si>
    <t>Таблица 10. Аукционы ГКО-В (за период)</t>
  </si>
</sst>
</file>

<file path=xl/styles.xml><?xml version="1.0" encoding="utf-8"?>
<styleSheet xmlns="http://schemas.openxmlformats.org/spreadsheetml/2006/main">
  <numFmts count="30">
    <numFmt numFmtId="5" formatCode="#,##0\ &quot;сом&quot;;\-#,##0\ &quot;сом&quot;"/>
    <numFmt numFmtId="6" formatCode="#,##0\ &quot;сом&quot;;[Red]\-#,##0\ &quot;сом&quot;"/>
    <numFmt numFmtId="7" formatCode="#,##0.00\ &quot;сом&quot;;\-#,##0.00\ &quot;сом&quot;"/>
    <numFmt numFmtId="8" formatCode="#,##0.00\ &quot;сом&quot;;[Red]\-#,##0.00\ &quot;сом&quot;"/>
    <numFmt numFmtId="42" formatCode="_-* #,##0\ &quot;сом&quot;_-;\-* #,##0\ &quot;сом&quot;_-;_-* &quot;-&quot;\ &quot;сом&quot;_-;_-@_-"/>
    <numFmt numFmtId="41" formatCode="_-* #,##0\ _с_о_м_-;\-* #,##0\ _с_о_м_-;_-* &quot;-&quot;\ _с_о_м_-;_-@_-"/>
    <numFmt numFmtId="44" formatCode="_-* #,##0.00\ &quot;сом&quot;_-;\-* #,##0.00\ &quot;сом&quot;_-;_-* &quot;-&quot;??\ &quot;сом&quot;_-;_-@_-"/>
    <numFmt numFmtId="43" formatCode="_-* #,##0.00\ _с_о_м_-;\-* #,##0.00\ _с_о_м_-;_-* &quot;-&quot;??\ _с_о_м_-;_-@_-"/>
    <numFmt numFmtId="164" formatCode="_-* #,##0.00_р_._-;\-* #,##0.00_р_._-;_-* &quot;-&quot;??_р_._-;_-@_-"/>
    <numFmt numFmtId="165" formatCode="#,##0.0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#,##0.0000_ ;[Red]\-#,##0.0000\ "/>
    <numFmt numFmtId="172" formatCode="0.000000%"/>
    <numFmt numFmtId="173" formatCode="0.0_ ;[Red]\-0.0\ "/>
    <numFmt numFmtId="174" formatCode="#,##0.00_ ;[Red]\-#,##0.00\ "/>
    <numFmt numFmtId="175" formatCode="#,##0.000_ ;[Red]\-#,##0.000\ "/>
    <numFmt numFmtId="176" formatCode="#,##0.000"/>
    <numFmt numFmtId="177" formatCode="#,##0.00000"/>
    <numFmt numFmtId="178" formatCode="#,##0.000000"/>
    <numFmt numFmtId="179" formatCode="_-* #,##0.0_р_._-;\-* #,##0.0_р_._-;_-* &quot;-&quot;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_(* #,##0_);_(* \(#,##0\);_(* &quot;-&quot;_);_(@_)"/>
    <numFmt numFmtId="183" formatCode="_(* #,##0.00_);_(* \(#,##0.00\);_(* &quot;-&quot;??_);_(@_)"/>
    <numFmt numFmtId="184" formatCode="#,##0.0000"/>
    <numFmt numFmtId="185" formatCode="d\ mmm"/>
  </numFmts>
  <fonts count="8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b/>
      <i/>
      <sz val="8"/>
      <color indexed="10"/>
      <name val="Arial Cyr"/>
      <family val="0"/>
    </font>
    <font>
      <i/>
      <sz val="8"/>
      <color indexed="10"/>
      <name val="Arial Cyr"/>
      <family val="0"/>
    </font>
    <font>
      <i/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2"/>
    </font>
    <font>
      <b/>
      <i/>
      <sz val="8"/>
      <color rgb="FFFF0000"/>
      <name val="Arial Cyr"/>
      <family val="0"/>
    </font>
    <font>
      <i/>
      <sz val="8"/>
      <color rgb="FFFF0000"/>
      <name val="Arial Cyr"/>
      <family val="0"/>
    </font>
    <font>
      <i/>
      <sz val="8"/>
      <color rgb="FFFF0000"/>
      <name val="Arial"/>
      <family val="2"/>
    </font>
    <font>
      <b/>
      <i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8" fillId="0" borderId="0">
      <alignment/>
      <protection/>
    </xf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9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3" fillId="0" borderId="9" applyNumberFormat="0" applyFill="0" applyAlignment="0" applyProtection="0"/>
    <xf numFmtId="0" fontId="21" fillId="0" borderId="0">
      <alignment/>
      <protection/>
    </xf>
    <xf numFmtId="0" fontId="9" fillId="0" borderId="0">
      <alignment/>
      <protection/>
    </xf>
    <xf numFmtId="0" fontId="7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70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Alignment="1">
      <alignment/>
    </xf>
    <xf numFmtId="0" fontId="6" fillId="0" borderId="0" xfId="0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right" vertical="center" wrapText="1"/>
    </xf>
    <xf numFmtId="0" fontId="10" fillId="0" borderId="0" xfId="65" applyFont="1" applyFill="1" applyAlignment="1">
      <alignment horizontal="center" vertical="top"/>
      <protection/>
    </xf>
    <xf numFmtId="0" fontId="11" fillId="0" borderId="0" xfId="65" applyFont="1">
      <alignment/>
      <protection/>
    </xf>
    <xf numFmtId="0" fontId="12" fillId="0" borderId="0" xfId="65" applyFont="1">
      <alignment/>
      <protection/>
    </xf>
    <xf numFmtId="0" fontId="12" fillId="0" borderId="0" xfId="65" applyFont="1" applyFill="1">
      <alignment/>
      <protection/>
    </xf>
    <xf numFmtId="0" fontId="11" fillId="0" borderId="0" xfId="65" applyFont="1" applyBorder="1" applyAlignment="1">
      <alignment shrinkToFit="1"/>
      <protection/>
    </xf>
    <xf numFmtId="0" fontId="13" fillId="0" borderId="0" xfId="65" applyFont="1" applyBorder="1" applyAlignment="1">
      <alignment horizontal="left"/>
      <protection/>
    </xf>
    <xf numFmtId="0" fontId="14" fillId="0" borderId="0" xfId="65" applyFont="1" applyBorder="1" applyAlignment="1">
      <alignment horizontal="left"/>
      <protection/>
    </xf>
    <xf numFmtId="0" fontId="11" fillId="0" borderId="0" xfId="65" applyFont="1" applyFill="1">
      <alignment/>
      <protection/>
    </xf>
    <xf numFmtId="172" fontId="11" fillId="0" borderId="0" xfId="70" applyNumberFormat="1" applyFont="1" applyFill="1" applyAlignment="1">
      <alignment/>
    </xf>
    <xf numFmtId="0" fontId="11" fillId="0" borderId="0" xfId="65" applyFont="1" applyFill="1" applyBorder="1">
      <alignment/>
      <protection/>
    </xf>
    <xf numFmtId="169" fontId="2" fillId="0" borderId="0" xfId="0" applyNumberFormat="1" applyFont="1" applyFill="1" applyAlignment="1">
      <alignment horizontal="right"/>
    </xf>
    <xf numFmtId="0" fontId="7" fillId="0" borderId="0" xfId="65" applyFont="1" applyFill="1" applyBorder="1" applyAlignment="1">
      <alignment horizontal="left" vertical="center" wrapText="1"/>
      <protection/>
    </xf>
    <xf numFmtId="0" fontId="15" fillId="0" borderId="0" xfId="65" applyFont="1" applyFill="1" applyBorder="1" applyAlignment="1">
      <alignment horizontal="left" vertical="center" wrapText="1" indent="1"/>
      <protection/>
    </xf>
    <xf numFmtId="16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0" fontId="18" fillId="0" borderId="0" xfId="65" applyFont="1" applyFill="1" applyBorder="1" applyAlignment="1">
      <alignment/>
      <protection/>
    </xf>
    <xf numFmtId="0" fontId="17" fillId="0" borderId="0" xfId="65" applyFont="1" applyAlignment="1">
      <alignment/>
      <protection/>
    </xf>
    <xf numFmtId="0" fontId="17" fillId="0" borderId="0" xfId="65" applyFont="1" applyBorder="1" applyAlignment="1">
      <alignment/>
      <protection/>
    </xf>
    <xf numFmtId="0" fontId="15" fillId="0" borderId="0" xfId="65" applyFont="1" applyFill="1" applyBorder="1" applyAlignment="1">
      <alignment horizontal="left" shrinkToFit="1"/>
      <protection/>
    </xf>
    <xf numFmtId="165" fontId="15" fillId="0" borderId="0" xfId="65" applyNumberFormat="1" applyFont="1" applyFill="1" applyAlignment="1">
      <alignment/>
      <protection/>
    </xf>
    <xf numFmtId="165" fontId="15" fillId="0" borderId="0" xfId="65" applyNumberFormat="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 indent="1"/>
    </xf>
    <xf numFmtId="0" fontId="17" fillId="0" borderId="0" xfId="65" applyFont="1" applyFill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169" fontId="20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left" vertical="center" wrapText="1" indent="3"/>
    </xf>
    <xf numFmtId="0" fontId="16" fillId="0" borderId="0" xfId="65" applyFont="1" applyAlignment="1">
      <alignment horizontal="center"/>
      <protection/>
    </xf>
    <xf numFmtId="0" fontId="11" fillId="0" borderId="10" xfId="65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5" fillId="0" borderId="10" xfId="65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168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vertical="center"/>
    </xf>
    <xf numFmtId="169" fontId="2" fillId="0" borderId="0" xfId="0" applyNumberFormat="1" applyFont="1" applyFill="1" applyAlignment="1">
      <alignment horizontal="right" vertical="center"/>
    </xf>
    <xf numFmtId="169" fontId="4" fillId="0" borderId="0" xfId="0" applyNumberFormat="1" applyFont="1" applyFill="1" applyBorder="1" applyAlignment="1">
      <alignment horizontal="right" vertical="center" wrapText="1"/>
    </xf>
    <xf numFmtId="169" fontId="5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Alignment="1">
      <alignment horizontal="right"/>
    </xf>
    <xf numFmtId="171" fontId="20" fillId="0" borderId="0" xfId="0" applyNumberFormat="1" applyFont="1" applyFill="1" applyAlignment="1">
      <alignment horizontal="right"/>
    </xf>
    <xf numFmtId="174" fontId="20" fillId="0" borderId="0" xfId="0" applyNumberFormat="1" applyFont="1" applyFill="1" applyAlignment="1">
      <alignment horizontal="right"/>
    </xf>
    <xf numFmtId="49" fontId="16" fillId="0" borderId="0" xfId="65" applyNumberFormat="1" applyFont="1" applyAlignment="1">
      <alignment horizontal="center"/>
      <protection/>
    </xf>
    <xf numFmtId="171" fontId="11" fillId="0" borderId="0" xfId="65" applyNumberFormat="1" applyFont="1" applyFill="1">
      <alignment/>
      <protection/>
    </xf>
    <xf numFmtId="2" fontId="11" fillId="0" borderId="0" xfId="65" applyNumberFormat="1" applyFont="1" applyFill="1">
      <alignment/>
      <protection/>
    </xf>
    <xf numFmtId="164" fontId="2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169" fontId="2" fillId="0" borderId="0" xfId="0" applyNumberFormat="1" applyFont="1" applyFill="1" applyBorder="1" applyAlignment="1">
      <alignment horizontal="right" vertical="center" wrapText="1"/>
    </xf>
    <xf numFmtId="0" fontId="11" fillId="0" borderId="0" xfId="65" applyFont="1" applyFill="1" applyBorder="1" applyAlignment="1">
      <alignment vertical="center"/>
      <protection/>
    </xf>
    <xf numFmtId="169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175" fontId="11" fillId="0" borderId="0" xfId="65" applyNumberFormat="1" applyFont="1">
      <alignment/>
      <protection/>
    </xf>
    <xf numFmtId="166" fontId="2" fillId="0" borderId="0" xfId="0" applyNumberFormat="1" applyFont="1" applyFill="1" applyBorder="1" applyAlignment="1">
      <alignment horizontal="right" vertical="center" wrapText="1"/>
    </xf>
    <xf numFmtId="173" fontId="2" fillId="0" borderId="0" xfId="0" applyNumberFormat="1" applyFont="1" applyFill="1" applyAlignment="1">
      <alignment vertical="center"/>
    </xf>
    <xf numFmtId="171" fontId="2" fillId="0" borderId="0" xfId="0" applyNumberFormat="1" applyFont="1" applyFill="1" applyBorder="1" applyAlignment="1">
      <alignment horizontal="right" vertical="center"/>
    </xf>
    <xf numFmtId="173" fontId="6" fillId="0" borderId="0" xfId="0" applyNumberFormat="1" applyFont="1" applyFill="1" applyAlignment="1">
      <alignment horizontal="right" vertical="center"/>
    </xf>
    <xf numFmtId="166" fontId="11" fillId="0" borderId="0" xfId="65" applyNumberFormat="1" applyFont="1">
      <alignment/>
      <protection/>
    </xf>
    <xf numFmtId="171" fontId="12" fillId="0" borderId="0" xfId="65" applyNumberFormat="1" applyFont="1" applyFill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8" fontId="2" fillId="0" borderId="0" xfId="0" applyNumberFormat="1" applyFont="1" applyAlignment="1">
      <alignment/>
    </xf>
    <xf numFmtId="165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8" fontId="2" fillId="0" borderId="0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Alignment="1">
      <alignment horizontal="right" vertical="center"/>
    </xf>
    <xf numFmtId="165" fontId="5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Alignment="1">
      <alignment/>
    </xf>
    <xf numFmtId="0" fontId="16" fillId="0" borderId="0" xfId="65" applyFont="1" applyAlignment="1">
      <alignment/>
      <protection/>
    </xf>
    <xf numFmtId="49" fontId="16" fillId="0" borderId="0" xfId="65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 horizontal="left"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9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6" fontId="0" fillId="0" borderId="0" xfId="0" applyNumberFormat="1" applyAlignment="1">
      <alignment/>
    </xf>
    <xf numFmtId="168" fontId="2" fillId="0" borderId="0" xfId="0" applyNumberFormat="1" applyFont="1" applyAlignment="1">
      <alignment horizontal="right"/>
    </xf>
    <xf numFmtId="166" fontId="59" fillId="0" borderId="0" xfId="56" applyNumberFormat="1">
      <alignment/>
      <protection/>
    </xf>
    <xf numFmtId="173" fontId="2" fillId="0" borderId="0" xfId="0" applyNumberFormat="1" applyFont="1" applyFill="1" applyBorder="1" applyAlignment="1">
      <alignment vertical="center"/>
    </xf>
    <xf numFmtId="169" fontId="2" fillId="0" borderId="0" xfId="0" applyNumberFormat="1" applyFont="1" applyFill="1" applyBorder="1" applyAlignment="1">
      <alignment vertical="center"/>
    </xf>
    <xf numFmtId="169" fontId="5" fillId="0" borderId="0" xfId="0" applyNumberFormat="1" applyFont="1" applyFill="1" applyAlignment="1">
      <alignment horizontal="left" vertical="center"/>
    </xf>
    <xf numFmtId="169" fontId="6" fillId="0" borderId="0" xfId="0" applyNumberFormat="1" applyFont="1" applyFill="1" applyAlignment="1">
      <alignment horizontal="left" vertical="center"/>
    </xf>
    <xf numFmtId="169" fontId="6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left"/>
    </xf>
    <xf numFmtId="168" fontId="6" fillId="0" borderId="0" xfId="0" applyNumberFormat="1" applyFont="1" applyFill="1" applyAlignment="1">
      <alignment horizontal="left" vertical="center"/>
    </xf>
    <xf numFmtId="168" fontId="6" fillId="0" borderId="0" xfId="0" applyNumberFormat="1" applyFont="1" applyAlignment="1">
      <alignment horizontal="left" vertical="center"/>
    </xf>
    <xf numFmtId="165" fontId="2" fillId="33" borderId="0" xfId="0" applyNumberFormat="1" applyFont="1" applyFill="1" applyAlignment="1">
      <alignment horizontal="right" vertical="center"/>
    </xf>
    <xf numFmtId="0" fontId="19" fillId="0" borderId="0" xfId="58" applyFont="1">
      <alignment/>
      <protection/>
    </xf>
    <xf numFmtId="0" fontId="3" fillId="0" borderId="0" xfId="58" applyFont="1">
      <alignment/>
      <protection/>
    </xf>
    <xf numFmtId="0" fontId="0" fillId="0" borderId="0" xfId="58">
      <alignment/>
      <protection/>
    </xf>
    <xf numFmtId="0" fontId="6" fillId="0" borderId="0" xfId="58" applyFont="1" applyAlignment="1">
      <alignment horizontal="left"/>
      <protection/>
    </xf>
    <xf numFmtId="0" fontId="2" fillId="0" borderId="0" xfId="58" applyFont="1" applyFill="1" applyBorder="1" applyAlignment="1">
      <alignment horizontal="left"/>
      <protection/>
    </xf>
    <xf numFmtId="0" fontId="2" fillId="0" borderId="0" xfId="58" applyFont="1" applyAlignment="1">
      <alignment horizontal="left"/>
      <protection/>
    </xf>
    <xf numFmtId="0" fontId="4" fillId="0" borderId="0" xfId="58" applyFont="1" applyBorder="1" applyAlignment="1">
      <alignment horizontal="left" vertical="center" wrapText="1"/>
      <protection/>
    </xf>
    <xf numFmtId="165" fontId="4" fillId="0" borderId="0" xfId="58" applyNumberFormat="1" applyFont="1" applyFill="1" applyAlignment="1">
      <alignment horizontal="right" vertical="center"/>
      <protection/>
    </xf>
    <xf numFmtId="0" fontId="2" fillId="0" borderId="0" xfId="58" applyFont="1" applyAlignment="1">
      <alignment horizontal="left" indent="2"/>
      <protection/>
    </xf>
    <xf numFmtId="165" fontId="2" fillId="0" borderId="0" xfId="58" applyNumberFormat="1" applyFont="1" applyFill="1" applyAlignment="1">
      <alignment horizontal="right" vertical="center"/>
      <protection/>
    </xf>
    <xf numFmtId="0" fontId="2" fillId="0" borderId="0" xfId="58" applyFont="1" applyFill="1" applyAlignment="1">
      <alignment horizontal="left" indent="2"/>
      <protection/>
    </xf>
    <xf numFmtId="0" fontId="4" fillId="0" borderId="0" xfId="58" applyFont="1" applyFill="1" applyBorder="1" applyAlignment="1">
      <alignment horizontal="left" vertical="center" wrapText="1"/>
      <protection/>
    </xf>
    <xf numFmtId="169" fontId="4" fillId="0" borderId="0" xfId="0" applyNumberFormat="1" applyFont="1" applyFill="1" applyAlignment="1">
      <alignment horizontal="right" vertical="center"/>
    </xf>
    <xf numFmtId="4" fontId="76" fillId="0" borderId="0" xfId="54" applyNumberFormat="1" applyFont="1" applyBorder="1">
      <alignment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Alignment="1">
      <alignment horizontal="right" vertical="center"/>
    </xf>
    <xf numFmtId="4" fontId="4" fillId="0" borderId="0" xfId="58" applyNumberFormat="1" applyFont="1" applyFill="1" applyAlignment="1">
      <alignment horizontal="right" vertical="center"/>
      <protection/>
    </xf>
    <xf numFmtId="4" fontId="2" fillId="0" borderId="0" xfId="58" applyNumberFormat="1" applyFont="1" applyFill="1" applyAlignment="1">
      <alignment horizontal="right" vertical="center"/>
      <protection/>
    </xf>
    <xf numFmtId="175" fontId="11" fillId="0" borderId="0" xfId="65" applyNumberFormat="1" applyFont="1" applyFill="1">
      <alignment/>
      <protection/>
    </xf>
    <xf numFmtId="174" fontId="12" fillId="0" borderId="0" xfId="65" applyNumberFormat="1" applyFont="1" applyFill="1">
      <alignment/>
      <protection/>
    </xf>
    <xf numFmtId="0" fontId="16" fillId="0" borderId="0" xfId="65" applyFont="1" applyAlignment="1">
      <alignment horizontal="center"/>
      <protection/>
    </xf>
    <xf numFmtId="168" fontId="2" fillId="33" borderId="0" xfId="0" applyNumberFormat="1" applyFont="1" applyFill="1" applyAlignment="1">
      <alignment horizontal="right" vertical="center"/>
    </xf>
    <xf numFmtId="175" fontId="7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2" fontId="2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4" fontId="4" fillId="0" borderId="0" xfId="0" applyNumberFormat="1" applyFont="1" applyFill="1" applyAlignment="1">
      <alignment horizontal="right"/>
    </xf>
    <xf numFmtId="165" fontId="7" fillId="0" borderId="0" xfId="65" applyNumberFormat="1" applyFont="1" applyFill="1" applyBorder="1" applyAlignment="1">
      <alignment vertical="center"/>
      <protection/>
    </xf>
    <xf numFmtId="169" fontId="6" fillId="0" borderId="0" xfId="0" applyNumberFormat="1" applyFont="1" applyFill="1" applyAlignment="1">
      <alignment horizontal="right" vertical="center"/>
    </xf>
    <xf numFmtId="0" fontId="41" fillId="0" borderId="10" xfId="0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17" fontId="41" fillId="0" borderId="10" xfId="0" applyNumberFormat="1" applyFont="1" applyFill="1" applyBorder="1" applyAlignment="1">
      <alignment horizontal="center" vertical="center" wrapText="1"/>
    </xf>
    <xf numFmtId="17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165" fontId="41" fillId="0" borderId="0" xfId="0" applyNumberFormat="1" applyFont="1" applyFill="1" applyBorder="1" applyAlignment="1">
      <alignment horizontal="right" vertical="center" wrapText="1"/>
    </xf>
    <xf numFmtId="165" fontId="42" fillId="0" borderId="0" xfId="0" applyNumberFormat="1" applyFont="1" applyFill="1" applyBorder="1" applyAlignment="1">
      <alignment horizontal="right" vertical="center" wrapText="1"/>
    </xf>
    <xf numFmtId="169" fontId="42" fillId="0" borderId="0" xfId="0" applyNumberFormat="1" applyFont="1" applyFill="1" applyAlignment="1">
      <alignment horizontal="right" vertical="center"/>
    </xf>
    <xf numFmtId="0" fontId="41" fillId="0" borderId="0" xfId="0" applyFont="1" applyBorder="1" applyAlignment="1">
      <alignment horizontal="left" vertical="center" wrapText="1" indent="1"/>
    </xf>
    <xf numFmtId="165" fontId="41" fillId="0" borderId="0" xfId="0" applyNumberFormat="1" applyFont="1" applyFill="1" applyAlignment="1">
      <alignment horizontal="right" vertical="center"/>
    </xf>
    <xf numFmtId="165" fontId="15" fillId="0" borderId="0" xfId="0" applyNumberFormat="1" applyFont="1" applyFill="1" applyBorder="1" applyAlignment="1">
      <alignment horizontal="right" vertical="center" wrapText="1"/>
    </xf>
    <xf numFmtId="169" fontId="15" fillId="0" borderId="0" xfId="0" applyNumberFormat="1" applyFont="1" applyFill="1" applyAlignment="1">
      <alignment horizontal="right" vertical="center"/>
    </xf>
    <xf numFmtId="0" fontId="7" fillId="0" borderId="0" xfId="0" applyFont="1" applyBorder="1" applyAlignment="1">
      <alignment horizontal="left" vertical="center" wrapText="1" indent="2"/>
    </xf>
    <xf numFmtId="165" fontId="7" fillId="0" borderId="0" xfId="0" applyNumberFormat="1" applyFont="1" applyFill="1" applyAlignment="1">
      <alignment horizontal="right" vertical="center"/>
    </xf>
    <xf numFmtId="165" fontId="42" fillId="0" borderId="0" xfId="0" applyNumberFormat="1" applyFont="1" applyFill="1" applyAlignment="1">
      <alignment horizontal="right" vertical="center"/>
    </xf>
    <xf numFmtId="165" fontId="15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 indent="2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10" fontId="15" fillId="0" borderId="0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184" fontId="15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65" fontId="7" fillId="0" borderId="0" xfId="0" applyNumberFormat="1" applyFont="1" applyAlignment="1">
      <alignment vertical="center"/>
    </xf>
    <xf numFmtId="165" fontId="7" fillId="0" borderId="0" xfId="0" applyNumberFormat="1" applyFont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4" fontId="7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1" fontId="7" fillId="0" borderId="0" xfId="0" applyNumberFormat="1" applyFont="1" applyBorder="1" applyAlignment="1">
      <alignment vertical="center"/>
    </xf>
    <xf numFmtId="0" fontId="42" fillId="0" borderId="0" xfId="0" applyFont="1" applyFill="1" applyBorder="1" applyAlignment="1">
      <alignment horizontal="left" vertical="center" wrapText="1"/>
    </xf>
    <xf numFmtId="167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" fontId="7" fillId="0" borderId="0" xfId="0" applyNumberFormat="1" applyFont="1" applyAlignment="1">
      <alignment vertical="center"/>
    </xf>
    <xf numFmtId="178" fontId="7" fillId="0" borderId="0" xfId="0" applyNumberFormat="1" applyFont="1" applyAlignment="1">
      <alignment vertical="center"/>
    </xf>
    <xf numFmtId="165" fontId="7" fillId="0" borderId="0" xfId="0" applyNumberFormat="1" applyFont="1" applyBorder="1" applyAlignment="1">
      <alignment vertical="center"/>
    </xf>
    <xf numFmtId="165" fontId="41" fillId="0" borderId="0" xfId="0" applyNumberFormat="1" applyFont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6" fontId="7" fillId="0" borderId="0" xfId="0" applyNumberFormat="1" applyFont="1" applyFill="1" applyAlignment="1">
      <alignment vertical="center"/>
    </xf>
    <xf numFmtId="165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left" vertical="center" wrapText="1" indent="1"/>
    </xf>
    <xf numFmtId="10" fontId="42" fillId="0" borderId="0" xfId="0" applyNumberFormat="1" applyFont="1" applyFill="1" applyBorder="1" applyAlignment="1">
      <alignment vertical="center"/>
    </xf>
    <xf numFmtId="2" fontId="44" fillId="0" borderId="0" xfId="0" applyNumberFormat="1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right" indent="4"/>
    </xf>
    <xf numFmtId="165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Border="1" applyAlignment="1">
      <alignment horizontal="right" vertical="center" wrapText="1"/>
    </xf>
    <xf numFmtId="168" fontId="6" fillId="33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165" fontId="6" fillId="0" borderId="0" xfId="0" applyNumberFormat="1" applyFont="1" applyFill="1" applyAlignment="1">
      <alignment horizontal="right" vertical="center"/>
    </xf>
    <xf numFmtId="165" fontId="6" fillId="33" borderId="0" xfId="0" applyNumberFormat="1" applyFont="1" applyFill="1" applyAlignment="1">
      <alignment horizontal="right" vertical="center"/>
    </xf>
    <xf numFmtId="165" fontId="5" fillId="0" borderId="0" xfId="58" applyNumberFormat="1" applyFont="1" applyFill="1" applyAlignment="1">
      <alignment horizontal="right" vertical="center"/>
      <protection/>
    </xf>
    <xf numFmtId="165" fontId="6" fillId="0" borderId="0" xfId="58" applyNumberFormat="1" applyFont="1" applyFill="1" applyAlignment="1">
      <alignment horizontal="right" vertical="center"/>
      <protection/>
    </xf>
    <xf numFmtId="4" fontId="5" fillId="0" borderId="0" xfId="58" applyNumberFormat="1" applyFont="1" applyFill="1" applyAlignment="1">
      <alignment horizontal="right" vertical="center"/>
      <protection/>
    </xf>
    <xf numFmtId="4" fontId="6" fillId="0" borderId="0" xfId="58" applyNumberFormat="1" applyFont="1" applyFill="1" applyAlignment="1">
      <alignment horizontal="right" vertical="center"/>
      <protection/>
    </xf>
    <xf numFmtId="165" fontId="77" fillId="0" borderId="0" xfId="0" applyNumberFormat="1" applyFont="1" applyFill="1" applyAlignment="1">
      <alignment horizontal="right" vertical="center"/>
    </xf>
    <xf numFmtId="165" fontId="78" fillId="0" borderId="0" xfId="0" applyNumberFormat="1" applyFont="1" applyFill="1" applyAlignment="1">
      <alignment horizontal="right" vertical="center"/>
    </xf>
    <xf numFmtId="4" fontId="77" fillId="0" borderId="0" xfId="0" applyNumberFormat="1" applyFont="1" applyFill="1" applyAlignment="1">
      <alignment horizontal="right" vertical="center"/>
    </xf>
    <xf numFmtId="4" fontId="78" fillId="0" borderId="0" xfId="0" applyNumberFormat="1" applyFont="1" applyFill="1" applyAlignment="1">
      <alignment horizontal="right" vertical="center"/>
    </xf>
    <xf numFmtId="165" fontId="78" fillId="0" borderId="0" xfId="58" applyNumberFormat="1" applyFont="1" applyFill="1" applyAlignment="1">
      <alignment horizontal="right" vertical="center"/>
      <protection/>
    </xf>
    <xf numFmtId="4" fontId="77" fillId="0" borderId="0" xfId="58" applyNumberFormat="1" applyFont="1" applyFill="1" applyAlignment="1">
      <alignment horizontal="right" vertical="center"/>
      <protection/>
    </xf>
    <xf numFmtId="4" fontId="78" fillId="0" borderId="0" xfId="58" applyNumberFormat="1" applyFont="1" applyFill="1" applyAlignment="1">
      <alignment horizontal="right" vertical="center"/>
      <protection/>
    </xf>
    <xf numFmtId="165" fontId="79" fillId="0" borderId="0" xfId="0" applyNumberFormat="1" applyFont="1" applyFill="1" applyAlignment="1">
      <alignment horizontal="right" vertical="center"/>
    </xf>
    <xf numFmtId="165" fontId="79" fillId="0" borderId="0" xfId="0" applyNumberFormat="1" applyFont="1" applyFill="1" applyBorder="1" applyAlignment="1">
      <alignment horizontal="right" vertical="center" wrapText="1"/>
    </xf>
    <xf numFmtId="165" fontId="80" fillId="0" borderId="0" xfId="0" applyNumberFormat="1" applyFont="1" applyFill="1" applyBorder="1" applyAlignment="1">
      <alignment horizontal="right" vertical="center" wrapText="1"/>
    </xf>
    <xf numFmtId="0" fontId="16" fillId="0" borderId="0" xfId="65" applyFont="1" applyAlignment="1">
      <alignment horizontal="center"/>
      <protection/>
    </xf>
    <xf numFmtId="49" fontId="16" fillId="0" borderId="0" xfId="65" applyNumberFormat="1" applyFont="1" applyAlignment="1">
      <alignment horizontal="center"/>
      <protection/>
    </xf>
  </cellXfs>
  <cellStyles count="7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Обычный 4 2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Обычный_Пресс-конференция (октябрь 2008)" xfId="65"/>
    <cellStyle name="Плохой" xfId="66"/>
    <cellStyle name="Пояснение" xfId="67"/>
    <cellStyle name="Примечание" xfId="68"/>
    <cellStyle name="Примечание 2" xfId="69"/>
    <cellStyle name="Percent" xfId="70"/>
    <cellStyle name="Процентный 2" xfId="71"/>
    <cellStyle name="Процентный 3" xfId="72"/>
    <cellStyle name="Связанная ячейка" xfId="73"/>
    <cellStyle name="Стиль 1" xfId="74"/>
    <cellStyle name="ТЕКСТ" xfId="75"/>
    <cellStyle name="Текст предупреждения" xfId="76"/>
    <cellStyle name="Тысячи [0]_4-8Окт" xfId="77"/>
    <cellStyle name="Тысячи_4-8Окт" xfId="78"/>
    <cellStyle name="Comma" xfId="79"/>
    <cellStyle name="Comma [0]" xfId="80"/>
    <cellStyle name="Финансовый [0] 2" xfId="81"/>
    <cellStyle name="Финансовый 2" xfId="82"/>
    <cellStyle name="Финансовый 3" xfId="83"/>
    <cellStyle name="Финансовый 3 2" xfId="84"/>
    <cellStyle name="Финансовый 4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8205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9863659"/>
        <c:axId val="337476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29863659"/>
        <c:axId val="337476"/>
      </c:lineChart>
      <c:catAx>
        <c:axId val="2986365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7476"/>
        <c:crosses val="autoZero"/>
        <c:auto val="1"/>
        <c:lblOffset val="100"/>
        <c:tickLblSkip val="1"/>
        <c:noMultiLvlLbl val="0"/>
      </c:catAx>
      <c:valAx>
        <c:axId val="337476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375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86365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3037285"/>
        <c:axId val="27335566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3037285"/>
        <c:axId val="27335566"/>
      </c:lineChart>
      <c:catAx>
        <c:axId val="303728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335566"/>
        <c:crosses val="autoZero"/>
        <c:auto val="1"/>
        <c:lblOffset val="100"/>
        <c:tickLblSkip val="1"/>
        <c:noMultiLvlLbl val="0"/>
      </c:catAx>
      <c:valAx>
        <c:axId val="27335566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3728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44693503"/>
        <c:axId val="66697208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44693503"/>
        <c:axId val="66697208"/>
      </c:lineChart>
      <c:catAx>
        <c:axId val="4469350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697208"/>
        <c:crosses val="autoZero"/>
        <c:auto val="1"/>
        <c:lblOffset val="100"/>
        <c:tickLblSkip val="1"/>
        <c:noMultiLvlLbl val="0"/>
      </c:catAx>
      <c:valAx>
        <c:axId val="66697208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69350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63403961"/>
        <c:axId val="33764738"/>
      </c:lineChart>
      <c:catAx>
        <c:axId val="63403961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64738"/>
        <c:crosses val="autoZero"/>
        <c:auto val="0"/>
        <c:lblOffset val="100"/>
        <c:tickLblSkip val="1"/>
        <c:noMultiLvlLbl val="0"/>
      </c:catAx>
      <c:valAx>
        <c:axId val="33764738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03961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35447187"/>
        <c:axId val="50589228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52649869"/>
        <c:axId val="4086774"/>
      </c:lineChart>
      <c:catAx>
        <c:axId val="3544718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0589228"/>
        <c:crosses val="autoZero"/>
        <c:auto val="0"/>
        <c:lblOffset val="100"/>
        <c:tickLblSkip val="5"/>
        <c:noMultiLvlLbl val="0"/>
      </c:catAx>
      <c:valAx>
        <c:axId val="50589228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47187"/>
        <c:crossesAt val="1"/>
        <c:crossBetween val="between"/>
        <c:dispUnits/>
        <c:majorUnit val="2000"/>
        <c:minorUnit val="100"/>
      </c:valAx>
      <c:catAx>
        <c:axId val="52649869"/>
        <c:scaling>
          <c:orientation val="minMax"/>
        </c:scaling>
        <c:axPos val="b"/>
        <c:delete val="1"/>
        <c:majorTickMark val="out"/>
        <c:minorTickMark val="none"/>
        <c:tickLblPos val="none"/>
        <c:crossAx val="4086774"/>
        <c:crossesAt val="39"/>
        <c:auto val="0"/>
        <c:lblOffset val="100"/>
        <c:tickLblSkip val="1"/>
        <c:noMultiLvlLbl val="0"/>
      </c:catAx>
      <c:valAx>
        <c:axId val="4086774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649869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36780967"/>
        <c:axId val="62593248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36780967"/>
        <c:axId val="62593248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axId val="26468321"/>
        <c:axId val="36888298"/>
      </c:lineChart>
      <c:catAx>
        <c:axId val="36780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593248"/>
        <c:crosses val="autoZero"/>
        <c:auto val="0"/>
        <c:lblOffset val="100"/>
        <c:tickLblSkip val="1"/>
        <c:noMultiLvlLbl val="0"/>
      </c:catAx>
      <c:valAx>
        <c:axId val="62593248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780967"/>
        <c:crossesAt val="1"/>
        <c:crossBetween val="between"/>
        <c:dispUnits/>
        <c:majorUnit val="1"/>
      </c:valAx>
      <c:catAx>
        <c:axId val="26468321"/>
        <c:scaling>
          <c:orientation val="minMax"/>
        </c:scaling>
        <c:axPos val="b"/>
        <c:delete val="1"/>
        <c:majorTickMark val="out"/>
        <c:minorTickMark val="none"/>
        <c:tickLblPos val="none"/>
        <c:crossAx val="36888298"/>
        <c:crosses val="autoZero"/>
        <c:auto val="0"/>
        <c:lblOffset val="100"/>
        <c:tickLblSkip val="1"/>
        <c:noMultiLvlLbl val="0"/>
      </c:catAx>
      <c:valAx>
        <c:axId val="36888298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468321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63559227"/>
        <c:axId val="35162132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63559227"/>
        <c:axId val="35162132"/>
      </c:lineChart>
      <c:catAx>
        <c:axId val="6355922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162132"/>
        <c:crosses val="autoZero"/>
        <c:auto val="1"/>
        <c:lblOffset val="100"/>
        <c:tickLblSkip val="1"/>
        <c:noMultiLvlLbl val="0"/>
      </c:catAx>
      <c:valAx>
        <c:axId val="35162132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55922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438150</xdr:colOff>
      <xdr:row>25</xdr:row>
      <xdr:rowOff>0</xdr:rowOff>
    </xdr:from>
    <xdr:to>
      <xdr:col>36</xdr:col>
      <xdr:colOff>47625</xdr:colOff>
      <xdr:row>25</xdr:row>
      <xdr:rowOff>133350</xdr:rowOff>
    </xdr:to>
    <xdr:graphicFrame>
      <xdr:nvGraphicFramePr>
        <xdr:cNvPr id="1" name="Chart 18"/>
        <xdr:cNvGraphicFramePr/>
      </xdr:nvGraphicFramePr>
      <xdr:xfrm>
        <a:off x="20212050" y="4181475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8953500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7105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495425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тенге)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tabSelected="1" zoomScalePageLayoutView="0" workbookViewId="0" topLeftCell="A1">
      <pane xSplit="1" ySplit="2" topLeftCell="B3" activePane="bottomRight" state="frozen"/>
      <selection pane="topLeft" activeCell="L66" sqref="L66"/>
      <selection pane="topRight" activeCell="L66" sqref="L66"/>
      <selection pane="bottomLeft" activeCell="L66" sqref="L66"/>
      <selection pane="bottomRight" activeCell="B3" sqref="B3"/>
    </sheetView>
  </sheetViews>
  <sheetFormatPr defaultColWidth="8.00390625" defaultRowHeight="12.75"/>
  <cols>
    <col min="1" max="1" width="33.125" style="16" customWidth="1"/>
    <col min="2" max="5" width="10.75390625" style="16" customWidth="1"/>
    <col min="6" max="8" width="10.75390625" style="17" customWidth="1"/>
    <col min="9" max="9" width="10.75390625" style="18" customWidth="1"/>
    <col min="10" max="20" width="10.75390625" style="16" customWidth="1"/>
    <col min="21" max="24" width="9.75390625" style="16" customWidth="1"/>
    <col min="25" max="26" width="8.375" style="16" bestFit="1" customWidth="1"/>
    <col min="27" max="16384" width="8.00390625" style="16" customWidth="1"/>
  </cols>
  <sheetData>
    <row r="1" spans="1:24" ht="15.75">
      <c r="A1" s="228" t="s">
        <v>84</v>
      </c>
      <c r="B1" s="228"/>
      <c r="C1" s="228"/>
      <c r="D1" s="228"/>
      <c r="E1" s="228"/>
      <c r="F1" s="228"/>
      <c r="G1" s="228"/>
      <c r="H1" s="228"/>
      <c r="I1" s="228"/>
      <c r="J1" s="97"/>
      <c r="K1" s="97"/>
      <c r="L1" s="97"/>
      <c r="M1" s="97"/>
      <c r="N1" s="97"/>
      <c r="O1" s="97"/>
      <c r="P1" s="97"/>
      <c r="Q1" s="44"/>
      <c r="R1" s="44"/>
      <c r="S1" s="44"/>
      <c r="T1" s="44"/>
      <c r="U1" s="44"/>
      <c r="V1" s="44"/>
      <c r="W1" s="44"/>
      <c r="X1" s="44"/>
    </row>
    <row r="2" spans="1:24" ht="15.75">
      <c r="A2" s="229" t="s">
        <v>113</v>
      </c>
      <c r="B2" s="229"/>
      <c r="C2" s="229"/>
      <c r="D2" s="229"/>
      <c r="E2" s="229"/>
      <c r="F2" s="229"/>
      <c r="G2" s="229"/>
      <c r="H2" s="229"/>
      <c r="I2" s="229"/>
      <c r="J2" s="98"/>
      <c r="K2" s="98"/>
      <c r="L2" s="98"/>
      <c r="M2" s="98"/>
      <c r="N2" s="98"/>
      <c r="O2" s="98"/>
      <c r="P2" s="98"/>
      <c r="Q2" s="65"/>
      <c r="R2" s="65"/>
      <c r="S2" s="65"/>
      <c r="T2" s="65"/>
      <c r="U2" s="65"/>
      <c r="V2" s="65"/>
      <c r="W2" s="65"/>
      <c r="X2" s="65"/>
    </row>
    <row r="3" spans="1:24" ht="15.7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140"/>
      <c r="P3" s="44"/>
      <c r="Q3" s="44"/>
      <c r="R3" s="44"/>
      <c r="S3" s="44"/>
      <c r="T3" s="44"/>
      <c r="U3" s="44"/>
      <c r="V3" s="44"/>
      <c r="W3" s="44"/>
      <c r="X3" s="44"/>
    </row>
    <row r="4" spans="1:4" ht="15" customHeight="1">
      <c r="A4" s="36" t="s">
        <v>85</v>
      </c>
      <c r="B4" s="15"/>
      <c r="C4" s="15"/>
      <c r="D4" s="15"/>
    </row>
    <row r="5" spans="1:8" ht="15" customHeight="1">
      <c r="A5" s="12" t="s">
        <v>86</v>
      </c>
      <c r="B5" s="19"/>
      <c r="C5" s="19"/>
      <c r="D5" s="19"/>
      <c r="E5" s="20"/>
      <c r="F5" s="21"/>
      <c r="G5" s="21"/>
      <c r="H5" s="21"/>
    </row>
    <row r="6" spans="1:10" s="24" customFormat="1" ht="26.25" customHeight="1">
      <c r="A6" s="45"/>
      <c r="B6" s="133" t="s">
        <v>83</v>
      </c>
      <c r="C6" s="133" t="s">
        <v>112</v>
      </c>
      <c r="D6" s="46">
        <v>42370</v>
      </c>
      <c r="E6" s="46">
        <v>42401</v>
      </c>
      <c r="F6" s="46">
        <v>42430</v>
      </c>
      <c r="G6" s="46">
        <v>42461</v>
      </c>
      <c r="H6" s="46">
        <v>42491</v>
      </c>
      <c r="I6" s="46">
        <v>42522</v>
      </c>
      <c r="J6" s="46">
        <v>42552</v>
      </c>
    </row>
    <row r="7" spans="1:11" ht="26.25" customHeight="1">
      <c r="A7" s="26" t="s">
        <v>87</v>
      </c>
      <c r="B7" s="80">
        <v>4</v>
      </c>
      <c r="C7" s="110">
        <v>3.5</v>
      </c>
      <c r="D7" s="80">
        <f>89.3-100</f>
        <v>-10.700000000000003</v>
      </c>
      <c r="E7" s="80">
        <v>-7.8</v>
      </c>
      <c r="F7" s="80">
        <v>-4.9</v>
      </c>
      <c r="G7" s="80">
        <v>-4.9</v>
      </c>
      <c r="H7" s="80">
        <v>-4</v>
      </c>
      <c r="I7" s="80">
        <v>-2.3</v>
      </c>
      <c r="J7" s="80">
        <v>-1.2</v>
      </c>
      <c r="K7" s="22"/>
    </row>
    <row r="8" spans="1:10" ht="26.25" customHeight="1">
      <c r="A8" s="26" t="s">
        <v>88</v>
      </c>
      <c r="B8" s="58">
        <v>110.47536836915444</v>
      </c>
      <c r="C8" s="111">
        <v>103.35191559523442</v>
      </c>
      <c r="D8" s="58">
        <v>99.95304994265946</v>
      </c>
      <c r="E8" s="58">
        <v>99.72292451764578</v>
      </c>
      <c r="F8" s="58">
        <v>98.77529595935532</v>
      </c>
      <c r="G8" s="58">
        <v>98.0558475336701</v>
      </c>
      <c r="H8" s="58">
        <v>98.21881018801277</v>
      </c>
      <c r="I8" s="58">
        <v>98.2</v>
      </c>
      <c r="J8" s="58">
        <v>97.71299365520936</v>
      </c>
    </row>
    <row r="9" spans="1:10" ht="26.25" customHeight="1">
      <c r="A9" s="26" t="s">
        <v>89</v>
      </c>
      <c r="B9" s="59" t="s">
        <v>1</v>
      </c>
      <c r="C9" s="75" t="s">
        <v>1</v>
      </c>
      <c r="D9" s="58">
        <v>99.95304994265946</v>
      </c>
      <c r="E9" s="58">
        <v>99.76976648021677</v>
      </c>
      <c r="F9" s="58">
        <v>99.049738500075</v>
      </c>
      <c r="G9" s="58">
        <v>99.27163121234155</v>
      </c>
      <c r="H9" s="58">
        <v>100.166193713523</v>
      </c>
      <c r="I9" s="58">
        <v>101.3</v>
      </c>
      <c r="J9" s="58">
        <v>99.49097826172844</v>
      </c>
    </row>
    <row r="10" spans="1:11" ht="26.25" customHeight="1">
      <c r="A10" s="26" t="s">
        <v>90</v>
      </c>
      <c r="B10" s="59">
        <v>10.5</v>
      </c>
      <c r="C10" s="75">
        <v>10</v>
      </c>
      <c r="D10" s="59">
        <v>10</v>
      </c>
      <c r="E10" s="59">
        <v>10</v>
      </c>
      <c r="F10" s="59">
        <v>8</v>
      </c>
      <c r="G10" s="59">
        <v>8</v>
      </c>
      <c r="H10" s="59">
        <v>6</v>
      </c>
      <c r="I10" s="59">
        <v>6</v>
      </c>
      <c r="J10" s="59">
        <v>6</v>
      </c>
      <c r="K10" s="22"/>
    </row>
    <row r="11" spans="1:10" ht="26.25" customHeight="1">
      <c r="A11" s="26" t="s">
        <v>91</v>
      </c>
      <c r="B11" s="81">
        <v>58.8865</v>
      </c>
      <c r="C11" s="81">
        <v>75.8993</v>
      </c>
      <c r="D11" s="81">
        <v>75.8826</v>
      </c>
      <c r="E11" s="81">
        <v>74.2525</v>
      </c>
      <c r="F11" s="81">
        <v>70.0158</v>
      </c>
      <c r="G11" s="81">
        <v>68.42</v>
      </c>
      <c r="H11" s="81">
        <v>68.2986</v>
      </c>
      <c r="I11" s="81">
        <v>67.486</v>
      </c>
      <c r="J11" s="81">
        <v>67.9699</v>
      </c>
    </row>
    <row r="12" spans="1:10" s="22" customFormat="1" ht="26.25" customHeight="1">
      <c r="A12" s="26" t="s">
        <v>92</v>
      </c>
      <c r="B12" s="82">
        <v>19.5737811440291</v>
      </c>
      <c r="C12" s="82">
        <f>C11/B11*100-100</f>
        <v>28.890832363954388</v>
      </c>
      <c r="D12" s="82">
        <f>D11/$C$11*100-100</f>
        <v>-0.022002837970831024</v>
      </c>
      <c r="E12" s="82">
        <f>E11/$C$11*100-100</f>
        <v>-2.1697169802620095</v>
      </c>
      <c r="F12" s="82">
        <f>F11/$C$11*100-100</f>
        <v>-7.751718395294816</v>
      </c>
      <c r="G12" s="82">
        <f>G11/$C$11*100-100</f>
        <v>-9.854241079957248</v>
      </c>
      <c r="H12" s="82">
        <f>H11/$C$11*100-100</f>
        <v>-10.014189854188388</v>
      </c>
      <c r="I12" s="82">
        <f>I11/$C$11*100-100</f>
        <v>-11.084818964074756</v>
      </c>
      <c r="J12" s="82">
        <f>J11/$C$11*100-100</f>
        <v>-10.447263677003619</v>
      </c>
    </row>
    <row r="13" spans="1:10" s="22" customFormat="1" ht="26.25" customHeight="1">
      <c r="A13" s="26" t="s">
        <v>93</v>
      </c>
      <c r="B13" s="82" t="s">
        <v>1</v>
      </c>
      <c r="C13" s="82" t="s">
        <v>1</v>
      </c>
      <c r="D13" s="82">
        <f>D11/C11*100-100</f>
        <v>-0.022002837970831024</v>
      </c>
      <c r="E13" s="82">
        <f>E11/D11*100-100</f>
        <v>-2.148186804353031</v>
      </c>
      <c r="F13" s="82">
        <f>F11/E11*100-100</f>
        <v>-5.705801151476379</v>
      </c>
      <c r="G13" s="82">
        <f>G11/F11*100-100</f>
        <v>-2.2791998377508946</v>
      </c>
      <c r="H13" s="82">
        <f>H11/G11*100-100</f>
        <v>-0.1774334989769244</v>
      </c>
      <c r="I13" s="82">
        <f>I11/H11*100-100</f>
        <v>-1.1897754858810998</v>
      </c>
      <c r="J13" s="82">
        <f>J11/I11*100-100</f>
        <v>0.7170376078001368</v>
      </c>
    </row>
    <row r="14" spans="1:24" s="22" customFormat="1" ht="15" customHeight="1">
      <c r="A14" s="27"/>
      <c r="B14" s="42"/>
      <c r="C14" s="63"/>
      <c r="D14" s="63"/>
      <c r="E14" s="66"/>
      <c r="F14" s="64"/>
      <c r="G14" s="64"/>
      <c r="H14" s="64"/>
      <c r="I14" s="64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</row>
    <row r="15" spans="1:27" s="22" customFormat="1" ht="15" customHeight="1">
      <c r="A15" s="36" t="s">
        <v>94</v>
      </c>
      <c r="B15" s="42"/>
      <c r="C15" s="42"/>
      <c r="D15" s="42"/>
      <c r="E15" s="42"/>
      <c r="F15" s="42"/>
      <c r="G15" s="42"/>
      <c r="H15" s="42"/>
      <c r="I15" s="18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67"/>
      <c r="Z15" s="67"/>
      <c r="AA15" s="67"/>
    </row>
    <row r="16" spans="1:24" s="22" customFormat="1" ht="12.75" customHeight="1">
      <c r="A16" s="12" t="s">
        <v>4</v>
      </c>
      <c r="B16" s="42"/>
      <c r="C16" s="42"/>
      <c r="D16" s="42"/>
      <c r="E16" s="42"/>
      <c r="F16" s="42"/>
      <c r="G16" s="42"/>
      <c r="H16" s="42"/>
      <c r="I16" s="18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</row>
    <row r="17" spans="1:22" s="22" customFormat="1" ht="31.5">
      <c r="A17" s="47"/>
      <c r="B17" s="133" t="s">
        <v>83</v>
      </c>
      <c r="C17" s="46">
        <v>42156</v>
      </c>
      <c r="D17" s="46">
        <v>42186</v>
      </c>
      <c r="E17" s="133" t="s">
        <v>112</v>
      </c>
      <c r="F17" s="46">
        <v>42522</v>
      </c>
      <c r="G17" s="46">
        <v>42552</v>
      </c>
      <c r="H17" s="49" t="s">
        <v>2</v>
      </c>
      <c r="I17" s="49" t="s">
        <v>36</v>
      </c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</row>
    <row r="18" spans="1:22" s="22" customFormat="1" ht="13.5" customHeight="1">
      <c r="A18" s="26" t="s">
        <v>95</v>
      </c>
      <c r="B18" s="59">
        <v>57074.5912</v>
      </c>
      <c r="C18" s="59">
        <v>55939.8544</v>
      </c>
      <c r="D18" s="59">
        <v>58354.160200000006</v>
      </c>
      <c r="E18" s="59">
        <v>58398.0154</v>
      </c>
      <c r="F18" s="59">
        <v>65950.65205609999</v>
      </c>
      <c r="G18" s="59">
        <v>69546.56452321</v>
      </c>
      <c r="H18" s="61">
        <f>G18-F18</f>
        <v>3595.9124671100144</v>
      </c>
      <c r="I18" s="61">
        <f>G18-E18</f>
        <v>11148.54912321001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2" s="22" customFormat="1" ht="13.5" customHeight="1">
      <c r="A19" s="26" t="s">
        <v>96</v>
      </c>
      <c r="B19" s="59">
        <v>64471.911799999994</v>
      </c>
      <c r="C19" s="59">
        <v>65062.619</v>
      </c>
      <c r="D19" s="59">
        <v>66598.0094</v>
      </c>
      <c r="E19" s="59">
        <v>67055.3192</v>
      </c>
      <c r="F19" s="59">
        <v>75896.88288522001</v>
      </c>
      <c r="G19" s="59">
        <v>79032.97907117</v>
      </c>
      <c r="H19" s="61">
        <f>G19-F19</f>
        <v>3136.096185949995</v>
      </c>
      <c r="I19" s="61">
        <f>G19-E19</f>
        <v>11977.659871170006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 s="22" customFormat="1" ht="13.5" customHeight="1">
      <c r="A20" s="26" t="s">
        <v>97</v>
      </c>
      <c r="B20" s="59">
        <v>124544.35376750001</v>
      </c>
      <c r="C20" s="59">
        <v>125777.11240766999</v>
      </c>
      <c r="D20" s="59">
        <v>131231.03788363</v>
      </c>
      <c r="E20" s="59">
        <v>143142.99196366</v>
      </c>
      <c r="F20" s="59">
        <v>146817.28727034997</v>
      </c>
      <c r="G20" s="59">
        <v>151796.27720436</v>
      </c>
      <c r="H20" s="61">
        <f>G20-F20</f>
        <v>4978.989934010024</v>
      </c>
      <c r="I20" s="61">
        <f>G20-E20</f>
        <v>8653.285240700003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</row>
    <row r="21" spans="1:22" s="22" customFormat="1" ht="13.5" customHeight="1">
      <c r="A21" s="51" t="s">
        <v>98</v>
      </c>
      <c r="B21" s="75">
        <v>30.65654847802937</v>
      </c>
      <c r="C21" s="75">
        <v>29.218050247283887</v>
      </c>
      <c r="D21" s="75">
        <v>29.238339543391213</v>
      </c>
      <c r="E21" s="75">
        <v>30.519838492107603</v>
      </c>
      <c r="F21" s="75">
        <v>32.338148551488</v>
      </c>
      <c r="G21" s="75">
        <v>32.47801770970249</v>
      </c>
      <c r="H21" s="61">
        <f>G21-F21</f>
        <v>0.13986915821449486</v>
      </c>
      <c r="I21" s="61">
        <f>G21-E21</f>
        <v>1.958179217594889</v>
      </c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</row>
    <row r="22" spans="1:24" s="22" customFormat="1" ht="6" customHeight="1">
      <c r="A22" s="51"/>
      <c r="B22" s="75"/>
      <c r="C22" s="75"/>
      <c r="D22" s="75"/>
      <c r="E22" s="75"/>
      <c r="F22" s="75"/>
      <c r="G22" s="75"/>
      <c r="H22" s="75"/>
      <c r="I22" s="75"/>
      <c r="J22" s="74"/>
      <c r="K22" s="74"/>
      <c r="L22" s="74"/>
      <c r="M22" s="74"/>
      <c r="N22" s="74"/>
      <c r="O22" s="74"/>
      <c r="P22" s="74"/>
      <c r="Q22" s="24"/>
      <c r="R22" s="24"/>
      <c r="S22" s="24"/>
      <c r="T22" s="24"/>
      <c r="U22" s="24"/>
      <c r="V22" s="24"/>
      <c r="W22" s="24"/>
      <c r="X22" s="24"/>
    </row>
    <row r="23" spans="1:24" s="22" customFormat="1" ht="15" customHeight="1">
      <c r="A23" s="100" t="s">
        <v>99</v>
      </c>
      <c r="B23" s="51"/>
      <c r="C23" s="51"/>
      <c r="D23" s="51"/>
      <c r="E23" s="51"/>
      <c r="F23" s="51"/>
      <c r="G23" s="51"/>
      <c r="H23" s="51"/>
      <c r="I23" s="51"/>
      <c r="J23" s="51"/>
      <c r="K23" s="142"/>
      <c r="L23" s="142"/>
      <c r="M23" s="142"/>
      <c r="N23" s="142"/>
      <c r="O23" s="142"/>
      <c r="P23" s="142"/>
      <c r="Q23" s="24"/>
      <c r="R23" s="24"/>
      <c r="S23" s="24"/>
      <c r="T23" s="24"/>
      <c r="U23" s="24"/>
      <c r="V23" s="24"/>
      <c r="W23" s="24"/>
      <c r="X23" s="24"/>
    </row>
    <row r="24" spans="2:11" ht="15.75" customHeight="1">
      <c r="B24" s="22"/>
      <c r="C24" s="22"/>
      <c r="D24" s="22"/>
      <c r="E24" s="138"/>
      <c r="F24" s="139"/>
      <c r="G24" s="139"/>
      <c r="H24" s="18"/>
      <c r="I24" s="84"/>
      <c r="K24" s="78"/>
    </row>
    <row r="25" spans="1:8" s="31" customFormat="1" ht="15" customHeight="1">
      <c r="A25" s="30" t="s">
        <v>100</v>
      </c>
      <c r="B25" s="34"/>
      <c r="C25" s="35"/>
      <c r="D25" s="35"/>
      <c r="E25" s="35"/>
      <c r="F25" s="40"/>
      <c r="G25" s="40"/>
      <c r="H25" s="41"/>
    </row>
    <row r="26" spans="1:8" s="31" customFormat="1" ht="12.75" customHeight="1">
      <c r="A26" s="33" t="s">
        <v>101</v>
      </c>
      <c r="B26" s="34"/>
      <c r="C26" s="35"/>
      <c r="D26" s="35"/>
      <c r="E26" s="35"/>
      <c r="F26" s="40"/>
      <c r="G26" s="40"/>
      <c r="H26" s="41"/>
    </row>
    <row r="27" spans="1:22" s="31" customFormat="1" ht="31.5">
      <c r="A27" s="47"/>
      <c r="B27" s="133" t="s">
        <v>83</v>
      </c>
      <c r="C27" s="46">
        <v>42156</v>
      </c>
      <c r="D27" s="46">
        <v>42186</v>
      </c>
      <c r="E27" s="133" t="s">
        <v>112</v>
      </c>
      <c r="F27" s="46">
        <v>42522</v>
      </c>
      <c r="G27" s="46">
        <v>42552</v>
      </c>
      <c r="H27" s="49" t="s">
        <v>2</v>
      </c>
      <c r="I27" s="49" t="s">
        <v>36</v>
      </c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</row>
    <row r="28" spans="1:22" s="32" customFormat="1" ht="26.25" customHeight="1">
      <c r="A28" s="26" t="s">
        <v>102</v>
      </c>
      <c r="B28" s="150">
        <v>1957.55597687923</v>
      </c>
      <c r="C28" s="150">
        <v>1959.6914561</v>
      </c>
      <c r="D28" s="150">
        <v>1890.23549329</v>
      </c>
      <c r="E28" s="150">
        <v>1778.26210273</v>
      </c>
      <c r="F28" s="150">
        <v>2003.27367259</v>
      </c>
      <c r="G28" s="150">
        <v>2000.62730623</v>
      </c>
      <c r="H28" s="61">
        <f>G28-F28</f>
        <v>-2.646366360000002</v>
      </c>
      <c r="I28" s="61">
        <f>G28-E28</f>
        <v>222.3652035</v>
      </c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</row>
    <row r="30" spans="1:2" s="2" customFormat="1" ht="15.75" customHeight="1">
      <c r="A30" s="37" t="s">
        <v>103</v>
      </c>
      <c r="B30" s="1"/>
    </row>
    <row r="31" spans="2:4" s="2" customFormat="1" ht="12.75" customHeight="1">
      <c r="B31" s="16"/>
      <c r="C31" s="16"/>
      <c r="D31" s="16"/>
    </row>
    <row r="32" spans="1:22" s="2" customFormat="1" ht="31.5">
      <c r="A32" s="50"/>
      <c r="B32" s="133" t="s">
        <v>83</v>
      </c>
      <c r="C32" s="46">
        <v>42156</v>
      </c>
      <c r="D32" s="46">
        <v>42186</v>
      </c>
      <c r="E32" s="133" t="s">
        <v>112</v>
      </c>
      <c r="F32" s="46">
        <v>42522</v>
      </c>
      <c r="G32" s="46">
        <v>42552</v>
      </c>
      <c r="H32" s="49" t="s">
        <v>2</v>
      </c>
      <c r="I32" s="49" t="s">
        <v>36</v>
      </c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</row>
    <row r="33" spans="1:24" s="2" customFormat="1" ht="26.25" customHeight="1">
      <c r="A33" s="3" t="s">
        <v>104</v>
      </c>
      <c r="B33" s="79">
        <v>58.8865</v>
      </c>
      <c r="C33" s="79">
        <v>62.078776</v>
      </c>
      <c r="D33" s="79">
        <v>61.0213</v>
      </c>
      <c r="E33" s="79">
        <v>75.8993</v>
      </c>
      <c r="F33" s="81">
        <v>67.486</v>
      </c>
      <c r="G33" s="81">
        <v>67.9699</v>
      </c>
      <c r="H33" s="61">
        <f>G33-F33</f>
        <v>0.48389999999999134</v>
      </c>
      <c r="I33" s="61">
        <f>G33-E33</f>
        <v>-7.929400000000001</v>
      </c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8"/>
      <c r="X33" s="8"/>
    </row>
    <row r="34" spans="1:24" s="2" customFormat="1" ht="26.25" customHeight="1">
      <c r="A34" s="3" t="s">
        <v>105</v>
      </c>
      <c r="B34" s="79">
        <v>58.8956</v>
      </c>
      <c r="C34" s="79">
        <v>62.142168674698794</v>
      </c>
      <c r="D34" s="79">
        <v>61.1094</v>
      </c>
      <c r="E34" s="79">
        <v>75.8969</v>
      </c>
      <c r="F34" s="79">
        <v>67.4653</v>
      </c>
      <c r="G34" s="79">
        <v>67.9699</v>
      </c>
      <c r="H34" s="61">
        <f aca="true" t="shared" si="0" ref="H34:H40">G34-F34</f>
        <v>0.5045999999999964</v>
      </c>
      <c r="I34" s="61">
        <f aca="true" t="shared" si="1" ref="I34:I40">G34-E34</f>
        <v>-7.927000000000007</v>
      </c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8"/>
      <c r="X34" s="8"/>
    </row>
    <row r="35" spans="1:24" s="2" customFormat="1" ht="26.25" customHeight="1">
      <c r="A35" s="3" t="s">
        <v>106</v>
      </c>
      <c r="B35" s="79">
        <v>1.2097</v>
      </c>
      <c r="C35" s="79">
        <v>1.1135</v>
      </c>
      <c r="D35" s="79">
        <v>1.0987</v>
      </c>
      <c r="E35" s="79">
        <v>1.086</v>
      </c>
      <c r="F35" s="79">
        <v>1.1104</v>
      </c>
      <c r="G35" s="79">
        <v>1.117</v>
      </c>
      <c r="H35" s="61">
        <f t="shared" si="0"/>
        <v>0.006599999999999939</v>
      </c>
      <c r="I35" s="61">
        <f t="shared" si="1"/>
        <v>0.030999999999999917</v>
      </c>
      <c r="J35" s="79"/>
      <c r="K35" s="79"/>
      <c r="L35" s="79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8"/>
      <c r="X35" s="8"/>
    </row>
    <row r="36" spans="1:24" s="2" customFormat="1" ht="26.25" customHeight="1">
      <c r="A36" s="3" t="s">
        <v>107</v>
      </c>
      <c r="B36" s="79"/>
      <c r="C36" s="79"/>
      <c r="D36" s="79"/>
      <c r="E36" s="79"/>
      <c r="F36" s="79"/>
      <c r="G36" s="79"/>
      <c r="H36" s="61"/>
      <c r="I36" s="61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8"/>
      <c r="X36" s="8"/>
    </row>
    <row r="37" spans="1:24" s="2" customFormat="1" ht="13.5" customHeight="1">
      <c r="A37" s="52" t="s">
        <v>108</v>
      </c>
      <c r="B37" s="79">
        <v>59.220457789234125</v>
      </c>
      <c r="C37" s="79">
        <v>62.1215</v>
      </c>
      <c r="D37" s="79">
        <v>61.393394207259725</v>
      </c>
      <c r="E37" s="79">
        <v>75.97368292006854</v>
      </c>
      <c r="F37" s="79">
        <v>67.42547663172216</v>
      </c>
      <c r="G37" s="79">
        <v>68.05941124867518</v>
      </c>
      <c r="H37" s="61">
        <f t="shared" si="0"/>
        <v>0.6339346169530131</v>
      </c>
      <c r="I37" s="61">
        <f t="shared" si="1"/>
        <v>-7.914271671393365</v>
      </c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8"/>
      <c r="X37" s="8"/>
    </row>
    <row r="38" spans="1:24" s="2" customFormat="1" ht="13.5" customHeight="1">
      <c r="A38" s="52" t="s">
        <v>109</v>
      </c>
      <c r="B38" s="79">
        <v>71.52109393368784</v>
      </c>
      <c r="C38" s="79">
        <v>69.128</v>
      </c>
      <c r="D38" s="79">
        <v>67.22219615985013</v>
      </c>
      <c r="E38" s="79">
        <v>82.85109229258146</v>
      </c>
      <c r="F38" s="79">
        <v>74.98205977192292</v>
      </c>
      <c r="G38" s="79">
        <v>75.25299366250748</v>
      </c>
      <c r="H38" s="61">
        <f t="shared" si="0"/>
        <v>0.2709338905845584</v>
      </c>
      <c r="I38" s="61">
        <f t="shared" si="1"/>
        <v>-7.598098630073977</v>
      </c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8"/>
      <c r="X38" s="8"/>
    </row>
    <row r="39" spans="1:24" s="2" customFormat="1" ht="13.5" customHeight="1">
      <c r="A39" s="52" t="s">
        <v>110</v>
      </c>
      <c r="B39" s="79">
        <v>1.0176220513318082</v>
      </c>
      <c r="C39" s="79">
        <v>1.1189</v>
      </c>
      <c r="D39" s="79">
        <v>1.0233166113180123</v>
      </c>
      <c r="E39" s="79">
        <v>1.0380681323765208</v>
      </c>
      <c r="F39" s="79">
        <v>1.0522507737016153</v>
      </c>
      <c r="G39" s="79">
        <v>1.0204828371211998</v>
      </c>
      <c r="H39" s="61">
        <f t="shared" si="0"/>
        <v>-0.031767936580415546</v>
      </c>
      <c r="I39" s="61">
        <f t="shared" si="1"/>
        <v>-0.017585295255321043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8"/>
      <c r="X39" s="8"/>
    </row>
    <row r="40" spans="1:24" s="2" customFormat="1" ht="13.5" customHeight="1">
      <c r="A40" s="52" t="s">
        <v>111</v>
      </c>
      <c r="B40" s="79">
        <v>0.31983550081897927</v>
      </c>
      <c r="C40" s="79">
        <v>0.3325</v>
      </c>
      <c r="D40" s="79">
        <v>0.32590722283896945</v>
      </c>
      <c r="E40" s="79">
        <v>0.22414089742634977</v>
      </c>
      <c r="F40" s="79">
        <v>0.2016180555950618</v>
      </c>
      <c r="G40" s="79">
        <v>0.1945462662863745</v>
      </c>
      <c r="H40" s="61">
        <f t="shared" si="0"/>
        <v>-0.007071789308687293</v>
      </c>
      <c r="I40" s="61">
        <f t="shared" si="1"/>
        <v>-0.029594631139975264</v>
      </c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9"/>
      <c r="X40" s="9"/>
    </row>
    <row r="41" spans="6:7" ht="15">
      <c r="F41" s="18"/>
      <c r="G41" s="18"/>
    </row>
    <row r="42" spans="3:5" ht="15">
      <c r="C42" s="83"/>
      <c r="D42" s="83"/>
      <c r="E42" s="83"/>
    </row>
    <row r="43" spans="3:7" ht="15">
      <c r="C43" s="83"/>
      <c r="D43" s="83"/>
      <c r="E43" s="83"/>
      <c r="G43" s="107"/>
    </row>
    <row r="44" spans="3:7" ht="15">
      <c r="C44" s="83"/>
      <c r="D44" s="83"/>
      <c r="E44" s="83"/>
      <c r="G44" s="107"/>
    </row>
    <row r="45" spans="3:7" ht="15.75">
      <c r="C45" s="83"/>
      <c r="D45" s="83"/>
      <c r="E45" s="83"/>
      <c r="G45" s="109"/>
    </row>
    <row r="46" ht="15.75">
      <c r="G46" s="109"/>
    </row>
    <row r="47" ht="15.75">
      <c r="G47" s="109"/>
    </row>
    <row r="48" ht="15.75">
      <c r="G48" s="109"/>
    </row>
  </sheetData>
  <sheetProtection/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37" t="s">
        <v>71</v>
      </c>
      <c r="B1" s="1"/>
    </row>
    <row r="2" spans="1:7" s="5" customFormat="1" ht="12.75" customHeight="1">
      <c r="A2" s="4" t="s">
        <v>72</v>
      </c>
      <c r="B2" s="4"/>
      <c r="C2" s="6"/>
      <c r="D2" s="6"/>
      <c r="E2" s="6"/>
      <c r="F2" s="6"/>
      <c r="G2" s="6"/>
    </row>
    <row r="3" spans="1:10" ht="26.25" customHeight="1">
      <c r="A3" s="48"/>
      <c r="B3" s="133" t="s">
        <v>112</v>
      </c>
      <c r="C3" s="46" t="s">
        <v>114</v>
      </c>
      <c r="D3" s="46" t="s">
        <v>115</v>
      </c>
      <c r="E3" s="46">
        <v>42522</v>
      </c>
      <c r="F3" s="46">
        <v>42552</v>
      </c>
      <c r="G3" s="49" t="s">
        <v>2</v>
      </c>
      <c r="H3" s="49" t="s">
        <v>3</v>
      </c>
      <c r="J3" s="104"/>
    </row>
    <row r="4" spans="1:12" ht="13.5" customHeight="1">
      <c r="A4" s="7" t="s">
        <v>73</v>
      </c>
      <c r="B4" s="131">
        <f>B6+B7</f>
        <v>383.06</v>
      </c>
      <c r="C4" s="131">
        <f>C6+C7</f>
        <v>223.01999999999998</v>
      </c>
      <c r="D4" s="131">
        <f>D6+D7</f>
        <v>274.615</v>
      </c>
      <c r="E4" s="131">
        <f>E6</f>
        <v>29.45</v>
      </c>
      <c r="F4" s="131">
        <f>F6+F7</f>
        <v>43.400000000000006</v>
      </c>
      <c r="G4" s="61">
        <f>F4-E4</f>
        <v>13.950000000000006</v>
      </c>
      <c r="H4" s="61">
        <f>D4-C4</f>
        <v>51.59500000000003</v>
      </c>
      <c r="I4" s="60"/>
      <c r="K4" s="101"/>
      <c r="L4" s="101"/>
    </row>
    <row r="5" spans="1:12" ht="13.5" customHeight="1">
      <c r="A5" s="39" t="s">
        <v>74</v>
      </c>
      <c r="B5" s="58">
        <f>B6-B7</f>
        <v>-295.16</v>
      </c>
      <c r="C5" s="58">
        <f>C6-C7</f>
        <v>-135.12</v>
      </c>
      <c r="D5" s="58">
        <f>D6-D7</f>
        <v>62.02499999999999</v>
      </c>
      <c r="E5" s="58">
        <f>E6</f>
        <v>29.45</v>
      </c>
      <c r="F5" s="58">
        <f>F6-F7</f>
        <v>14.3</v>
      </c>
      <c r="G5" s="151">
        <f>F5-E5</f>
        <v>-15.149999999999999</v>
      </c>
      <c r="H5" s="151">
        <f>D5-C5</f>
        <v>197.14499999999998</v>
      </c>
      <c r="I5" s="58"/>
      <c r="J5" s="105"/>
      <c r="K5" s="101"/>
      <c r="L5" s="101"/>
    </row>
    <row r="6" spans="1:12" ht="13.5" customHeight="1">
      <c r="A6" s="43" t="s">
        <v>16</v>
      </c>
      <c r="B6" s="59">
        <v>43.95</v>
      </c>
      <c r="C6" s="59">
        <v>43.95</v>
      </c>
      <c r="D6" s="59">
        <v>168.32</v>
      </c>
      <c r="E6" s="59">
        <v>29.45</v>
      </c>
      <c r="F6" s="59">
        <v>28.85</v>
      </c>
      <c r="G6" s="151">
        <f>F6-E6</f>
        <v>-0.5999999999999979</v>
      </c>
      <c r="H6" s="151">
        <f>D6-C6</f>
        <v>124.36999999999999</v>
      </c>
      <c r="I6" s="73"/>
      <c r="K6" s="101"/>
      <c r="L6" s="101"/>
    </row>
    <row r="7" spans="1:12" ht="13.5" customHeight="1">
      <c r="A7" s="43" t="s">
        <v>17</v>
      </c>
      <c r="B7" s="59">
        <v>339.11</v>
      </c>
      <c r="C7" s="59">
        <v>179.07</v>
      </c>
      <c r="D7" s="59">
        <v>106.295</v>
      </c>
      <c r="E7" s="59" t="s">
        <v>1</v>
      </c>
      <c r="F7" s="59">
        <v>14.55</v>
      </c>
      <c r="G7" s="151">
        <f>F7</f>
        <v>14.55</v>
      </c>
      <c r="H7" s="151">
        <f>D7-C7</f>
        <v>-72.77499999999999</v>
      </c>
      <c r="I7" s="73"/>
      <c r="K7" s="101"/>
      <c r="L7" s="101"/>
    </row>
    <row r="8" spans="1:12" ht="13.5" customHeight="1">
      <c r="A8" s="39" t="s">
        <v>75</v>
      </c>
      <c r="B8" s="73" t="s">
        <v>1</v>
      </c>
      <c r="C8" s="73" t="s">
        <v>1</v>
      </c>
      <c r="D8" s="73" t="s">
        <v>1</v>
      </c>
      <c r="E8" s="73" t="s">
        <v>1</v>
      </c>
      <c r="F8" s="73" t="s">
        <v>1</v>
      </c>
      <c r="G8" s="151" t="s">
        <v>1</v>
      </c>
      <c r="H8" s="151" t="s">
        <v>1</v>
      </c>
      <c r="I8" s="73"/>
      <c r="J8" s="73"/>
      <c r="K8" s="101"/>
      <c r="L8" s="101"/>
    </row>
    <row r="9" spans="1:12" ht="13.5" customHeight="1">
      <c r="A9" s="39"/>
      <c r="B9" s="73"/>
      <c r="C9" s="73"/>
      <c r="D9" s="73"/>
      <c r="E9" s="73"/>
      <c r="F9" s="73"/>
      <c r="G9" s="73"/>
      <c r="H9" s="73"/>
      <c r="I9" s="73"/>
      <c r="J9" s="73"/>
      <c r="K9" s="101"/>
      <c r="L9" s="101"/>
    </row>
    <row r="10" spans="1:12" s="8" customFormat="1" ht="15" customHeight="1">
      <c r="A10" s="76" t="s">
        <v>76</v>
      </c>
      <c r="B10" s="77"/>
      <c r="K10" s="88"/>
      <c r="L10" s="88"/>
    </row>
    <row r="11" spans="1:12" s="5" customFormat="1" ht="12.75" customHeight="1">
      <c r="A11" s="4" t="s">
        <v>0</v>
      </c>
      <c r="B11" s="4"/>
      <c r="C11" s="6"/>
      <c r="D11" s="6"/>
      <c r="E11" s="6"/>
      <c r="F11" s="6"/>
      <c r="G11" s="6"/>
      <c r="J11" s="8"/>
      <c r="K11" s="101"/>
      <c r="L11" s="101"/>
    </row>
    <row r="12" spans="1:12" ht="26.25" customHeight="1">
      <c r="A12" s="48"/>
      <c r="B12" s="133" t="s">
        <v>112</v>
      </c>
      <c r="C12" s="133" t="s">
        <v>114</v>
      </c>
      <c r="D12" s="133" t="s">
        <v>115</v>
      </c>
      <c r="E12" s="46">
        <v>42522</v>
      </c>
      <c r="F12" s="46">
        <v>42552</v>
      </c>
      <c r="G12" s="207" t="s">
        <v>2</v>
      </c>
      <c r="H12" s="207" t="s">
        <v>3</v>
      </c>
      <c r="K12" s="101"/>
      <c r="L12" s="101"/>
    </row>
    <row r="13" spans="1:12" ht="12.75" customHeight="1">
      <c r="A13" s="7" t="s">
        <v>14</v>
      </c>
      <c r="B13" s="60">
        <v>353838.48099969</v>
      </c>
      <c r="C13" s="60">
        <f>C18+C19+C20+C21</f>
        <v>170761.67599985</v>
      </c>
      <c r="D13" s="60">
        <f>D19+D20+D21</f>
        <v>924029.53463642</v>
      </c>
      <c r="E13" s="60">
        <f>+E21</f>
        <v>177720.7</v>
      </c>
      <c r="F13" s="60">
        <f>+F21</f>
        <v>180504.26</v>
      </c>
      <c r="G13" s="208">
        <f>F13-E13</f>
        <v>2783.5599999999977</v>
      </c>
      <c r="H13" s="208">
        <f>+D13-C13</f>
        <v>753267.8586365699</v>
      </c>
      <c r="I13" s="112"/>
      <c r="J13" s="8"/>
      <c r="K13" s="101"/>
      <c r="L13" s="101"/>
    </row>
    <row r="14" spans="1:10" ht="12.75" customHeight="1">
      <c r="A14" s="39" t="s">
        <v>33</v>
      </c>
      <c r="B14" s="59" t="s">
        <v>1</v>
      </c>
      <c r="C14" s="59" t="s">
        <v>1</v>
      </c>
      <c r="D14" s="59" t="s">
        <v>1</v>
      </c>
      <c r="E14" s="59" t="s">
        <v>1</v>
      </c>
      <c r="F14" s="59" t="s">
        <v>1</v>
      </c>
      <c r="G14" s="151" t="s">
        <v>1</v>
      </c>
      <c r="H14" s="151" t="s">
        <v>1</v>
      </c>
      <c r="I14" s="113"/>
      <c r="J14" s="8"/>
    </row>
    <row r="15" spans="1:10" ht="12.75" customHeight="1">
      <c r="A15" s="43" t="s">
        <v>16</v>
      </c>
      <c r="B15" s="59" t="s">
        <v>1</v>
      </c>
      <c r="C15" s="59" t="s">
        <v>1</v>
      </c>
      <c r="D15" s="59" t="s">
        <v>1</v>
      </c>
      <c r="E15" s="59" t="s">
        <v>1</v>
      </c>
      <c r="F15" s="59" t="s">
        <v>1</v>
      </c>
      <c r="G15" s="151" t="s">
        <v>1</v>
      </c>
      <c r="H15" s="151" t="s">
        <v>1</v>
      </c>
      <c r="I15" s="113"/>
      <c r="J15" s="8"/>
    </row>
    <row r="16" spans="1:10" ht="12.75" customHeight="1">
      <c r="A16" s="43" t="s">
        <v>17</v>
      </c>
      <c r="B16" s="59" t="s">
        <v>1</v>
      </c>
      <c r="C16" s="59" t="s">
        <v>1</v>
      </c>
      <c r="D16" s="59" t="s">
        <v>1</v>
      </c>
      <c r="E16" s="59" t="s">
        <v>1</v>
      </c>
      <c r="F16" s="59" t="s">
        <v>1</v>
      </c>
      <c r="G16" s="151" t="s">
        <v>1</v>
      </c>
      <c r="H16" s="151" t="s">
        <v>1</v>
      </c>
      <c r="I16" s="113"/>
      <c r="J16" s="8"/>
    </row>
    <row r="17" spans="1:10" ht="11.25" customHeight="1" hidden="1">
      <c r="A17" s="86" t="s">
        <v>65</v>
      </c>
      <c r="B17" s="73"/>
      <c r="C17" s="73"/>
      <c r="D17" s="73" t="s">
        <v>1</v>
      </c>
      <c r="E17" s="73" t="s">
        <v>1</v>
      </c>
      <c r="F17" s="73" t="s">
        <v>1</v>
      </c>
      <c r="G17" s="209"/>
      <c r="H17" s="209"/>
      <c r="I17" s="113"/>
      <c r="J17" s="8"/>
    </row>
    <row r="18" spans="1:10" ht="12.75" customHeight="1">
      <c r="A18" s="39" t="s">
        <v>63</v>
      </c>
      <c r="B18" s="73">
        <v>139.3580909</v>
      </c>
      <c r="C18" s="73">
        <v>93.90354545</v>
      </c>
      <c r="D18" s="73" t="s">
        <v>1</v>
      </c>
      <c r="E18" s="73" t="s">
        <v>1</v>
      </c>
      <c r="F18" s="73" t="s">
        <v>1</v>
      </c>
      <c r="G18" s="209" t="s">
        <v>1</v>
      </c>
      <c r="H18" s="209">
        <f>-C18</f>
        <v>-93.90354545</v>
      </c>
      <c r="I18" s="113"/>
      <c r="J18" s="8"/>
    </row>
    <row r="19" spans="1:10" ht="12.75" customHeight="1">
      <c r="A19" s="39" t="s">
        <v>32</v>
      </c>
      <c r="B19" s="73">
        <v>26663.29290879</v>
      </c>
      <c r="C19" s="73">
        <v>19325.5224544</v>
      </c>
      <c r="D19" s="73">
        <v>2045.57463642</v>
      </c>
      <c r="E19" s="73" t="s">
        <v>1</v>
      </c>
      <c r="F19" s="73" t="s">
        <v>1</v>
      </c>
      <c r="G19" s="209" t="s">
        <v>1</v>
      </c>
      <c r="H19" s="209">
        <f aca="true" t="shared" si="0" ref="H19:H31">+D19-C19</f>
        <v>-17279.947817980003</v>
      </c>
      <c r="I19" s="114"/>
      <c r="J19" s="10"/>
    </row>
    <row r="20" spans="1:10" ht="12.75" customHeight="1">
      <c r="A20" s="39" t="s">
        <v>68</v>
      </c>
      <c r="B20" s="73">
        <v>1475</v>
      </c>
      <c r="C20" s="73">
        <v>1475</v>
      </c>
      <c r="D20" s="73">
        <v>1070</v>
      </c>
      <c r="E20" s="73" t="s">
        <v>1</v>
      </c>
      <c r="F20" s="73" t="s">
        <v>1</v>
      </c>
      <c r="G20" s="209" t="str">
        <f>F20</f>
        <v>-</v>
      </c>
      <c r="H20" s="209">
        <f>+D20-C20</f>
        <v>-405</v>
      </c>
      <c r="I20" s="114"/>
      <c r="J20" s="8"/>
    </row>
    <row r="21" spans="1:10" ht="12.75" customHeight="1">
      <c r="A21" s="85" t="s">
        <v>70</v>
      </c>
      <c r="B21" s="73">
        <v>325560.83</v>
      </c>
      <c r="C21" s="73">
        <v>149867.25</v>
      </c>
      <c r="D21" s="73">
        <v>920913.96</v>
      </c>
      <c r="E21" s="73">
        <v>177720.7</v>
      </c>
      <c r="F21" s="73">
        <v>180504.26</v>
      </c>
      <c r="G21" s="209">
        <f>F21-E21</f>
        <v>2783.5599999999977</v>
      </c>
      <c r="H21" s="209">
        <f t="shared" si="0"/>
        <v>771046.71</v>
      </c>
      <c r="I21" s="113"/>
      <c r="J21" s="8"/>
    </row>
    <row r="22" spans="1:10" s="8" customFormat="1" ht="27" customHeight="1" hidden="1">
      <c r="A22" s="85" t="s">
        <v>61</v>
      </c>
      <c r="B22" s="141"/>
      <c r="C22" s="141"/>
      <c r="D22" s="141"/>
      <c r="E22" s="141"/>
      <c r="F22" s="141"/>
      <c r="G22" s="210">
        <f>F22-E22</f>
        <v>0</v>
      </c>
      <c r="H22" s="210">
        <f t="shared" si="0"/>
        <v>0</v>
      </c>
      <c r="I22" s="114"/>
      <c r="J22" s="10"/>
    </row>
    <row r="23" spans="1:10" ht="25.5" customHeight="1">
      <c r="A23" s="85" t="s">
        <v>62</v>
      </c>
      <c r="B23" s="59" t="s">
        <v>1</v>
      </c>
      <c r="C23" s="59" t="s">
        <v>1</v>
      </c>
      <c r="D23" s="59" t="s">
        <v>1</v>
      </c>
      <c r="E23" s="59"/>
      <c r="F23" s="59"/>
      <c r="G23" s="151" t="s">
        <v>1</v>
      </c>
      <c r="H23" s="151" t="s">
        <v>1</v>
      </c>
      <c r="I23" s="115"/>
      <c r="J23" s="10"/>
    </row>
    <row r="24" spans="1:10" ht="12.75" customHeight="1">
      <c r="A24" s="106" t="s">
        <v>31</v>
      </c>
      <c r="B24" s="28"/>
      <c r="C24" s="28"/>
      <c r="D24" s="28"/>
      <c r="E24" s="28"/>
      <c r="F24" s="28"/>
      <c r="G24" s="211"/>
      <c r="H24" s="211"/>
      <c r="I24" s="5"/>
      <c r="J24" s="10"/>
    </row>
    <row r="25" spans="1:10" ht="26.25" customHeight="1">
      <c r="A25" s="85" t="s">
        <v>53</v>
      </c>
      <c r="B25" s="28">
        <v>10</v>
      </c>
      <c r="C25" s="28">
        <v>8</v>
      </c>
      <c r="D25" s="28">
        <v>6</v>
      </c>
      <c r="E25" s="28">
        <v>6</v>
      </c>
      <c r="F25" s="28">
        <v>6</v>
      </c>
      <c r="G25" s="211">
        <f>F25-E25</f>
        <v>0</v>
      </c>
      <c r="H25" s="211">
        <f t="shared" si="0"/>
        <v>-2</v>
      </c>
      <c r="I25" s="116"/>
      <c r="J25" s="10"/>
    </row>
    <row r="26" spans="1:10" ht="12.75" customHeight="1">
      <c r="A26" s="85" t="s">
        <v>34</v>
      </c>
      <c r="B26" s="28" t="s">
        <v>1</v>
      </c>
      <c r="C26" s="28" t="s">
        <v>1</v>
      </c>
      <c r="D26" s="28" t="s">
        <v>1</v>
      </c>
      <c r="E26" s="28" t="s">
        <v>1</v>
      </c>
      <c r="F26" s="28" t="s">
        <v>1</v>
      </c>
      <c r="G26" s="211" t="s">
        <v>1</v>
      </c>
      <c r="H26" s="211" t="s">
        <v>1</v>
      </c>
      <c r="I26" s="116"/>
      <c r="J26" s="10"/>
    </row>
    <row r="27" spans="1:10" ht="12.75" customHeight="1">
      <c r="A27" s="85" t="s">
        <v>15</v>
      </c>
      <c r="B27" s="28" t="s">
        <v>1</v>
      </c>
      <c r="C27" s="28" t="s">
        <v>1</v>
      </c>
      <c r="D27" s="28" t="s">
        <v>1</v>
      </c>
      <c r="E27" s="28" t="s">
        <v>1</v>
      </c>
      <c r="F27" s="28" t="s">
        <v>1</v>
      </c>
      <c r="G27" s="211" t="s">
        <v>1</v>
      </c>
      <c r="H27" s="211" t="s">
        <v>1</v>
      </c>
      <c r="I27" s="117"/>
      <c r="J27" s="103"/>
    </row>
    <row r="28" spans="1:10" ht="12.75" customHeight="1" hidden="1">
      <c r="A28" s="85" t="s">
        <v>64</v>
      </c>
      <c r="B28" s="141"/>
      <c r="C28" s="141"/>
      <c r="D28" s="141"/>
      <c r="E28" s="141"/>
      <c r="F28" s="141"/>
      <c r="G28" s="210" t="s">
        <v>1</v>
      </c>
      <c r="H28" s="210">
        <f t="shared" si="0"/>
        <v>0</v>
      </c>
      <c r="I28" s="117"/>
      <c r="J28" s="103"/>
    </row>
    <row r="29" spans="1:10" ht="26.25" customHeight="1">
      <c r="A29" s="85" t="s">
        <v>54</v>
      </c>
      <c r="B29" s="28">
        <v>12.124116691272176</v>
      </c>
      <c r="C29" s="28">
        <v>11</v>
      </c>
      <c r="D29" s="28">
        <v>7.5</v>
      </c>
      <c r="E29" s="28" t="s">
        <v>1</v>
      </c>
      <c r="F29" s="28" t="s">
        <v>1</v>
      </c>
      <c r="G29" s="211" t="s">
        <v>1</v>
      </c>
      <c r="H29" s="211">
        <f t="shared" si="0"/>
        <v>-3.5</v>
      </c>
      <c r="I29" s="117"/>
      <c r="J29" s="103"/>
    </row>
    <row r="30" spans="1:10" ht="12">
      <c r="A30" s="85" t="s">
        <v>67</v>
      </c>
      <c r="B30" s="28">
        <v>11.14</v>
      </c>
      <c r="C30" s="28">
        <v>11.140566666666667</v>
      </c>
      <c r="D30" s="28">
        <v>10.14018691588785</v>
      </c>
      <c r="E30" s="28" t="s">
        <v>1</v>
      </c>
      <c r="F30" s="28" t="s">
        <v>1</v>
      </c>
      <c r="G30" s="211" t="str">
        <f>F30</f>
        <v>-</v>
      </c>
      <c r="H30" s="211">
        <f>+D30-C30</f>
        <v>-1.0003797507788157</v>
      </c>
      <c r="I30" s="117"/>
      <c r="J30" s="8"/>
    </row>
    <row r="31" spans="1:10" ht="12">
      <c r="A31" s="85" t="s">
        <v>70</v>
      </c>
      <c r="B31" s="28">
        <v>3.7610647511288726</v>
      </c>
      <c r="C31" s="28">
        <v>4.2710013864783125</v>
      </c>
      <c r="D31" s="28">
        <v>1.8226858381453597</v>
      </c>
      <c r="E31" s="28">
        <v>0.5</v>
      </c>
      <c r="F31" s="28">
        <v>0.5</v>
      </c>
      <c r="G31" s="211">
        <f>F31-E31</f>
        <v>0</v>
      </c>
      <c r="H31" s="211">
        <f t="shared" si="0"/>
        <v>-2.448315548332953</v>
      </c>
      <c r="I31" s="117"/>
      <c r="J31" s="8"/>
    </row>
    <row r="32" spans="1:15" ht="27" customHeight="1" hidden="1">
      <c r="A32" s="39" t="s">
        <v>61</v>
      </c>
      <c r="B32" s="28" t="s">
        <v>1</v>
      </c>
      <c r="C32" s="28" t="s">
        <v>1</v>
      </c>
      <c r="D32" s="28"/>
      <c r="E32" s="28" t="s">
        <v>1</v>
      </c>
      <c r="F32" s="28"/>
      <c r="G32" s="28"/>
      <c r="H32" s="61" t="s">
        <v>1</v>
      </c>
      <c r="I32" s="61" t="s">
        <v>1</v>
      </c>
      <c r="J32" s="29"/>
      <c r="K32" s="10"/>
      <c r="N32" s="2" t="s">
        <v>61</v>
      </c>
      <c r="O32" s="2" t="s">
        <v>1</v>
      </c>
    </row>
    <row r="33" spans="1:4" ht="12" customHeight="1">
      <c r="A33" s="12" t="s">
        <v>69</v>
      </c>
      <c r="D33" s="28"/>
    </row>
    <row r="34" spans="1:4" ht="15" customHeight="1">
      <c r="A34" s="12"/>
      <c r="D34" s="28"/>
    </row>
    <row r="35" spans="1:2" ht="15" customHeight="1">
      <c r="A35" s="37" t="s">
        <v>77</v>
      </c>
      <c r="B35" s="1"/>
    </row>
    <row r="36" spans="1:9" s="5" customFormat="1" ht="12.75" customHeight="1">
      <c r="A36" s="201" t="s">
        <v>0</v>
      </c>
      <c r="B36" s="201"/>
      <c r="C36" s="6"/>
      <c r="D36" s="8"/>
      <c r="E36" s="6"/>
      <c r="F36" s="6"/>
      <c r="G36" s="6"/>
      <c r="H36" s="115"/>
      <c r="I36" s="8"/>
    </row>
    <row r="37" spans="1:10" ht="26.25" customHeight="1">
      <c r="A37" s="48"/>
      <c r="B37" s="133" t="s">
        <v>112</v>
      </c>
      <c r="C37" s="46" t="s">
        <v>114</v>
      </c>
      <c r="D37" s="46" t="s">
        <v>115</v>
      </c>
      <c r="E37" s="46">
        <v>42522</v>
      </c>
      <c r="F37" s="46">
        <v>42552</v>
      </c>
      <c r="G37" s="49" t="s">
        <v>2</v>
      </c>
      <c r="H37" s="49" t="s">
        <v>3</v>
      </c>
      <c r="I37" s="8"/>
      <c r="J37" s="5"/>
    </row>
    <row r="38" spans="1:9" ht="23.25" customHeight="1">
      <c r="A38" s="106" t="s">
        <v>8</v>
      </c>
      <c r="B38" s="93">
        <v>130500</v>
      </c>
      <c r="C38" s="93">
        <v>76000</v>
      </c>
      <c r="D38" s="93">
        <v>68000</v>
      </c>
      <c r="E38" s="93">
        <v>12000</v>
      </c>
      <c r="F38" s="93">
        <v>8000</v>
      </c>
      <c r="G38" s="61">
        <f>F38-E38</f>
        <v>-4000</v>
      </c>
      <c r="H38" s="61">
        <f>D38-C38</f>
        <v>-8000</v>
      </c>
      <c r="I38" s="8"/>
    </row>
    <row r="39" spans="1:9" ht="12.75" customHeight="1">
      <c r="A39" s="202" t="s">
        <v>23</v>
      </c>
      <c r="B39" s="90">
        <v>128500</v>
      </c>
      <c r="C39" s="90">
        <v>76000</v>
      </c>
      <c r="D39" s="90">
        <v>64000</v>
      </c>
      <c r="E39" s="90">
        <v>8000</v>
      </c>
      <c r="F39" s="90">
        <v>8000</v>
      </c>
      <c r="G39" s="61">
        <f>F39-E39</f>
        <v>0</v>
      </c>
      <c r="H39" s="61">
        <f>D39-C39</f>
        <v>-12000</v>
      </c>
      <c r="I39" s="8"/>
    </row>
    <row r="40" spans="1:11" ht="12.75" customHeight="1">
      <c r="A40" s="202" t="s">
        <v>24</v>
      </c>
      <c r="B40" s="90">
        <v>2000</v>
      </c>
      <c r="C40" s="90" t="s">
        <v>1</v>
      </c>
      <c r="D40" s="90">
        <v>4000</v>
      </c>
      <c r="E40" s="90">
        <v>4000</v>
      </c>
      <c r="F40" s="90" t="s">
        <v>1</v>
      </c>
      <c r="G40" s="61">
        <f>-E40</f>
        <v>-4000</v>
      </c>
      <c r="H40" s="61">
        <f>D40</f>
        <v>4000</v>
      </c>
      <c r="I40" s="8"/>
      <c r="J40" s="71"/>
      <c r="K40" s="132"/>
    </row>
    <row r="41" spans="1:10" ht="12.75" customHeight="1">
      <c r="A41" s="202" t="s">
        <v>25</v>
      </c>
      <c r="B41" s="90" t="s">
        <v>1</v>
      </c>
      <c r="C41" s="90" t="s">
        <v>1</v>
      </c>
      <c r="D41" s="90" t="s">
        <v>1</v>
      </c>
      <c r="E41" s="90" t="s">
        <v>1</v>
      </c>
      <c r="F41" s="90" t="s">
        <v>1</v>
      </c>
      <c r="G41" s="61" t="s">
        <v>1</v>
      </c>
      <c r="H41" s="61" t="s">
        <v>1</v>
      </c>
      <c r="I41" s="8"/>
      <c r="J41" s="71"/>
    </row>
    <row r="42" spans="1:10" ht="12.75" customHeight="1" hidden="1">
      <c r="A42" s="202" t="s">
        <v>26</v>
      </c>
      <c r="B42" s="90"/>
      <c r="C42" s="90"/>
      <c r="D42" s="90"/>
      <c r="E42" s="90"/>
      <c r="F42" s="90"/>
      <c r="G42" s="61">
        <f aca="true" t="shared" si="1" ref="G42:G57">F42-E42</f>
        <v>0</v>
      </c>
      <c r="H42" s="61">
        <f>D42-C42</f>
        <v>0</v>
      </c>
      <c r="I42" s="8"/>
      <c r="J42" s="71"/>
    </row>
    <row r="43" spans="1:10" ht="12.75" customHeight="1" hidden="1">
      <c r="A43" s="202" t="s">
        <v>27</v>
      </c>
      <c r="B43" s="95"/>
      <c r="C43" s="95"/>
      <c r="D43" s="95"/>
      <c r="E43" s="95"/>
      <c r="F43" s="95"/>
      <c r="G43" s="61">
        <f t="shared" si="1"/>
        <v>0</v>
      </c>
      <c r="H43" s="61">
        <f>D43-C43</f>
        <v>0</v>
      </c>
      <c r="I43" s="8"/>
      <c r="J43" s="71"/>
    </row>
    <row r="44" spans="1:10" ht="12.75" customHeight="1">
      <c r="A44" s="106" t="s">
        <v>7</v>
      </c>
      <c r="B44" s="93">
        <v>69439.22</v>
      </c>
      <c r="C44" s="93">
        <v>33747.87</v>
      </c>
      <c r="D44" s="93">
        <f>D45+D46</f>
        <v>123616.98</v>
      </c>
      <c r="E44" s="93">
        <f>E45+E46</f>
        <v>16688</v>
      </c>
      <c r="F44" s="93">
        <f>F45</f>
        <v>19781</v>
      </c>
      <c r="G44" s="61">
        <f t="shared" si="1"/>
        <v>3093</v>
      </c>
      <c r="H44" s="61">
        <f>D44-C44</f>
        <v>89869.10999999999</v>
      </c>
      <c r="I44" s="8"/>
      <c r="J44" s="71"/>
    </row>
    <row r="45" spans="1:10" ht="12.75" customHeight="1">
      <c r="A45" s="202" t="s">
        <v>23</v>
      </c>
      <c r="B45" s="90">
        <v>68639.22</v>
      </c>
      <c r="C45" s="90">
        <v>33747.87</v>
      </c>
      <c r="D45" s="90">
        <v>119067.98</v>
      </c>
      <c r="E45" s="90">
        <v>12139</v>
      </c>
      <c r="F45" s="90">
        <v>19781</v>
      </c>
      <c r="G45" s="61">
        <f t="shared" si="1"/>
        <v>7642</v>
      </c>
      <c r="H45" s="61">
        <f>D45-C45</f>
        <v>85320.10999999999</v>
      </c>
      <c r="I45" s="8"/>
      <c r="J45" s="71"/>
    </row>
    <row r="46" spans="1:10" ht="12.75" customHeight="1">
      <c r="A46" s="202" t="s">
        <v>24</v>
      </c>
      <c r="B46" s="90">
        <v>800</v>
      </c>
      <c r="C46" s="90" t="s">
        <v>1</v>
      </c>
      <c r="D46" s="90">
        <v>4549</v>
      </c>
      <c r="E46" s="90">
        <v>4549</v>
      </c>
      <c r="F46" s="90" t="s">
        <v>1</v>
      </c>
      <c r="G46" s="61">
        <f>-E46</f>
        <v>-4549</v>
      </c>
      <c r="H46" s="61">
        <f>D46</f>
        <v>4549</v>
      </c>
      <c r="I46" s="8"/>
      <c r="J46" s="71"/>
    </row>
    <row r="47" spans="1:10" ht="12.75" customHeight="1">
      <c r="A47" s="202" t="s">
        <v>25</v>
      </c>
      <c r="B47" s="90" t="s">
        <v>1</v>
      </c>
      <c r="C47" s="90" t="s">
        <v>1</v>
      </c>
      <c r="D47" s="90" t="s">
        <v>1</v>
      </c>
      <c r="E47" s="90" t="s">
        <v>1</v>
      </c>
      <c r="F47" s="90" t="s">
        <v>1</v>
      </c>
      <c r="G47" s="61" t="s">
        <v>1</v>
      </c>
      <c r="H47" s="61" t="s">
        <v>1</v>
      </c>
      <c r="I47" s="8"/>
      <c r="J47" s="71"/>
    </row>
    <row r="48" spans="1:10" ht="12.75" customHeight="1" hidden="1">
      <c r="A48" s="202" t="s">
        <v>26</v>
      </c>
      <c r="B48" s="95"/>
      <c r="C48" s="95"/>
      <c r="D48" s="95"/>
      <c r="E48" s="95"/>
      <c r="F48" s="95"/>
      <c r="G48" s="61">
        <f t="shared" si="1"/>
        <v>0</v>
      </c>
      <c r="H48" s="61">
        <f>D48-C48</f>
        <v>0</v>
      </c>
      <c r="I48" s="8">
        <v>7421</v>
      </c>
      <c r="J48" s="71"/>
    </row>
    <row r="49" spans="1:10" ht="12.75" customHeight="1" hidden="1">
      <c r="A49" s="202" t="s">
        <v>27</v>
      </c>
      <c r="B49" s="95"/>
      <c r="C49" s="95"/>
      <c r="D49" s="95"/>
      <c r="E49" s="95"/>
      <c r="F49" s="95"/>
      <c r="G49" s="61">
        <f t="shared" si="1"/>
        <v>0</v>
      </c>
      <c r="H49" s="61">
        <f>D49-C49</f>
        <v>0</v>
      </c>
      <c r="I49" s="8"/>
      <c r="J49" s="71"/>
    </row>
    <row r="50" spans="1:10" ht="12.75" customHeight="1">
      <c r="A50" s="106" t="s">
        <v>9</v>
      </c>
      <c r="B50" s="93">
        <v>67939.68</v>
      </c>
      <c r="C50" s="93">
        <v>33747.87</v>
      </c>
      <c r="D50" s="93">
        <f>D51+D52</f>
        <v>63049.37</v>
      </c>
      <c r="E50" s="93">
        <f>E51+E52</f>
        <v>11750</v>
      </c>
      <c r="F50" s="93">
        <f>F51</f>
        <v>8000</v>
      </c>
      <c r="G50" s="61">
        <f t="shared" si="1"/>
        <v>-3750</v>
      </c>
      <c r="H50" s="61">
        <f>D50-C50</f>
        <v>29301.5</v>
      </c>
      <c r="I50" s="203"/>
      <c r="J50" s="71"/>
    </row>
    <row r="51" spans="1:10" ht="12.75" customHeight="1">
      <c r="A51" s="202" t="s">
        <v>23</v>
      </c>
      <c r="B51" s="90">
        <v>67139.68</v>
      </c>
      <c r="C51" s="90">
        <v>33747.87</v>
      </c>
      <c r="D51" s="90">
        <v>59049.37</v>
      </c>
      <c r="E51" s="90">
        <v>7750</v>
      </c>
      <c r="F51" s="90">
        <v>8000</v>
      </c>
      <c r="G51" s="61">
        <f t="shared" si="1"/>
        <v>250</v>
      </c>
      <c r="H51" s="61">
        <f>D51-C51</f>
        <v>25301.5</v>
      </c>
      <c r="I51" s="203"/>
      <c r="J51" s="71"/>
    </row>
    <row r="52" spans="1:10" ht="12.75" customHeight="1">
      <c r="A52" s="202" t="s">
        <v>24</v>
      </c>
      <c r="B52" s="90">
        <v>800</v>
      </c>
      <c r="C52" s="90" t="s">
        <v>1</v>
      </c>
      <c r="D52" s="90">
        <v>4000</v>
      </c>
      <c r="E52" s="90">
        <v>4000</v>
      </c>
      <c r="F52" s="90" t="s">
        <v>1</v>
      </c>
      <c r="G52" s="61">
        <f>-E52</f>
        <v>-4000</v>
      </c>
      <c r="H52" s="61">
        <f>D52</f>
        <v>4000</v>
      </c>
      <c r="I52" s="8"/>
      <c r="J52" s="71"/>
    </row>
    <row r="53" spans="1:10" ht="12.75" customHeight="1">
      <c r="A53" s="202" t="s">
        <v>25</v>
      </c>
      <c r="B53" s="90" t="s">
        <v>1</v>
      </c>
      <c r="C53" s="90" t="s">
        <v>1</v>
      </c>
      <c r="D53" s="90" t="s">
        <v>1</v>
      </c>
      <c r="E53" s="90" t="s">
        <v>1</v>
      </c>
      <c r="F53" s="90" t="s">
        <v>1</v>
      </c>
      <c r="G53" s="61" t="s">
        <v>1</v>
      </c>
      <c r="H53" s="61" t="s">
        <v>1</v>
      </c>
      <c r="I53" s="8"/>
      <c r="J53" s="71"/>
    </row>
    <row r="54" spans="1:10" ht="12.75" customHeight="1" hidden="1">
      <c r="A54" s="202" t="s">
        <v>26</v>
      </c>
      <c r="B54" s="95"/>
      <c r="C54" s="95"/>
      <c r="D54" s="95"/>
      <c r="E54" s="95"/>
      <c r="F54" s="95"/>
      <c r="G54" s="61">
        <f t="shared" si="1"/>
        <v>0</v>
      </c>
      <c r="H54" s="61">
        <f>D54-C54</f>
        <v>0</v>
      </c>
      <c r="I54" s="8"/>
      <c r="J54" s="71"/>
    </row>
    <row r="55" spans="1:10" ht="12.75" customHeight="1" hidden="1">
      <c r="A55" s="202" t="s">
        <v>27</v>
      </c>
      <c r="B55" s="95"/>
      <c r="C55" s="95"/>
      <c r="D55" s="95"/>
      <c r="E55" s="95"/>
      <c r="F55" s="95"/>
      <c r="G55" s="61">
        <f t="shared" si="1"/>
        <v>0</v>
      </c>
      <c r="H55" s="61">
        <f>D55-C55</f>
        <v>0</v>
      </c>
      <c r="I55" s="8"/>
      <c r="J55" s="71"/>
    </row>
    <row r="56" spans="1:10" ht="23.25" customHeight="1">
      <c r="A56" s="106" t="s">
        <v>10</v>
      </c>
      <c r="B56" s="134">
        <v>9.915861829975901</v>
      </c>
      <c r="C56" s="134">
        <v>10.433789946068583</v>
      </c>
      <c r="D56" s="134">
        <v>4.200631112329332</v>
      </c>
      <c r="E56" s="134">
        <v>0.8319322984632136</v>
      </c>
      <c r="F56" s="134">
        <v>0.5722092324613427</v>
      </c>
      <c r="G56" s="61">
        <f t="shared" si="1"/>
        <v>-0.2597230660018709</v>
      </c>
      <c r="H56" s="61">
        <f>D56-C56</f>
        <v>-6.2331588337392505</v>
      </c>
      <c r="I56" s="204"/>
      <c r="J56" s="71"/>
    </row>
    <row r="57" spans="1:10" ht="12" customHeight="1">
      <c r="A57" s="202" t="s">
        <v>23</v>
      </c>
      <c r="B57" s="135">
        <v>9.917042933138283</v>
      </c>
      <c r="C57" s="135">
        <v>10.433789946068583</v>
      </c>
      <c r="D57" s="135">
        <v>4.18524688615144</v>
      </c>
      <c r="E57" s="135">
        <v>0.7242427152179655</v>
      </c>
      <c r="F57" s="135">
        <v>0.5722092324613427</v>
      </c>
      <c r="G57" s="61">
        <f t="shared" si="1"/>
        <v>-0.15203348275662276</v>
      </c>
      <c r="H57" s="61">
        <f>D57-C57</f>
        <v>-6.248543059917143</v>
      </c>
      <c r="I57" s="204"/>
      <c r="J57" s="71"/>
    </row>
    <row r="58" spans="1:10" ht="12" customHeight="1">
      <c r="A58" s="202" t="s">
        <v>24</v>
      </c>
      <c r="B58" s="135">
        <v>9.850159637749043</v>
      </c>
      <c r="C58" s="135" t="s">
        <v>1</v>
      </c>
      <c r="D58" s="135">
        <v>1.040580866000882</v>
      </c>
      <c r="E58" s="135">
        <v>1.040580866000882</v>
      </c>
      <c r="F58" s="135" t="s">
        <v>1</v>
      </c>
      <c r="G58" s="61">
        <f>-E58</f>
        <v>-1.040580866000882</v>
      </c>
      <c r="H58" s="61">
        <f>D58</f>
        <v>1.040580866000882</v>
      </c>
      <c r="I58" s="204"/>
      <c r="J58" s="71"/>
    </row>
    <row r="59" spans="1:10" ht="12" customHeight="1">
      <c r="A59" s="202" t="s">
        <v>25</v>
      </c>
      <c r="B59" s="135" t="s">
        <v>1</v>
      </c>
      <c r="C59" s="135" t="s">
        <v>1</v>
      </c>
      <c r="D59" s="135" t="s">
        <v>1</v>
      </c>
      <c r="E59" s="135" t="s">
        <v>1</v>
      </c>
      <c r="F59" s="135" t="s">
        <v>1</v>
      </c>
      <c r="G59" s="61" t="s">
        <v>1</v>
      </c>
      <c r="H59" s="61" t="s">
        <v>1</v>
      </c>
      <c r="I59" s="204"/>
      <c r="J59" s="71"/>
    </row>
    <row r="60" spans="1:12" ht="12" customHeight="1" hidden="1">
      <c r="A60" s="202" t="s">
        <v>26</v>
      </c>
      <c r="B60" s="69">
        <v>0</v>
      </c>
      <c r="C60" s="69"/>
      <c r="D60" s="90"/>
      <c r="E60" s="69">
        <v>0</v>
      </c>
      <c r="F60" s="69"/>
      <c r="G60" s="61">
        <f>F60-E60</f>
        <v>0</v>
      </c>
      <c r="H60" s="61">
        <f>D60-C60</f>
        <v>0</v>
      </c>
      <c r="I60" s="205"/>
      <c r="J60" s="56"/>
      <c r="K60" s="61">
        <f>F60-E60</f>
        <v>0</v>
      </c>
      <c r="L60" s="61">
        <f>F60-D60</f>
        <v>0</v>
      </c>
    </row>
    <row r="61" spans="1:12" ht="12" customHeight="1" hidden="1">
      <c r="A61" s="202" t="s">
        <v>27</v>
      </c>
      <c r="B61" s="69">
        <v>0</v>
      </c>
      <c r="C61" s="69"/>
      <c r="D61" s="90"/>
      <c r="E61" s="69">
        <v>0</v>
      </c>
      <c r="F61" s="69"/>
      <c r="G61" s="61">
        <f>F61-E61</f>
        <v>0</v>
      </c>
      <c r="H61" s="61">
        <f>D61-C61</f>
        <v>0</v>
      </c>
      <c r="I61" s="8"/>
      <c r="K61" s="61">
        <f>F61-E61</f>
        <v>0</v>
      </c>
      <c r="L61" s="61">
        <f>F61-D61</f>
        <v>0</v>
      </c>
    </row>
    <row r="62" spans="1:9" ht="13.5" customHeight="1">
      <c r="A62" s="8"/>
      <c r="B62" s="8"/>
      <c r="C62" s="8"/>
      <c r="D62" s="8"/>
      <c r="E62" s="8"/>
      <c r="F62" s="8"/>
      <c r="G62" s="8"/>
      <c r="H62" s="8"/>
      <c r="I62" s="8"/>
    </row>
    <row r="63" spans="1:9" ht="11.25">
      <c r="A63" s="8"/>
      <c r="B63" s="8"/>
      <c r="C63" s="8"/>
      <c r="D63" s="8"/>
      <c r="E63" s="206"/>
      <c r="F63" s="8"/>
      <c r="G63" s="8"/>
      <c r="H63" s="8"/>
      <c r="I63" s="8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37" t="s">
        <v>78</v>
      </c>
      <c r="B1" s="1"/>
      <c r="J1"/>
    </row>
    <row r="2" spans="1:7" s="5" customFormat="1" ht="12.75" customHeight="1">
      <c r="A2" s="4" t="s">
        <v>0</v>
      </c>
      <c r="B2" s="4"/>
      <c r="C2" s="6"/>
      <c r="D2" s="6"/>
      <c r="E2" s="6"/>
      <c r="F2" s="6"/>
      <c r="G2" s="6"/>
    </row>
    <row r="3" spans="1:8" ht="26.25" customHeight="1">
      <c r="A3" s="48"/>
      <c r="B3" s="133" t="s">
        <v>112</v>
      </c>
      <c r="C3" s="133" t="s">
        <v>114</v>
      </c>
      <c r="D3" s="133" t="s">
        <v>115</v>
      </c>
      <c r="E3" s="46">
        <v>42522</v>
      </c>
      <c r="F3" s="46">
        <v>42552</v>
      </c>
      <c r="G3" s="207" t="s">
        <v>2</v>
      </c>
      <c r="H3" s="207" t="s">
        <v>3</v>
      </c>
    </row>
    <row r="4" spans="1:13" ht="12.75" customHeight="1">
      <c r="A4" s="54" t="s">
        <v>46</v>
      </c>
      <c r="B4" s="93">
        <v>6638.4</v>
      </c>
      <c r="C4" s="93">
        <f>C5+C6+C7</f>
        <v>3735.4</v>
      </c>
      <c r="D4" s="93">
        <f>SUM(D5:D7)</f>
        <v>3631</v>
      </c>
      <c r="E4" s="93">
        <f>E5+E6+E7</f>
        <v>660</v>
      </c>
      <c r="F4" s="93">
        <f>F5+F6+F7</f>
        <v>570</v>
      </c>
      <c r="G4" s="218">
        <f>F4-E4</f>
        <v>-90</v>
      </c>
      <c r="H4" s="218">
        <f>+D4-C4</f>
        <v>-104.40000000000009</v>
      </c>
      <c r="K4" s="72"/>
      <c r="L4" s="72"/>
      <c r="M4" s="72"/>
    </row>
    <row r="5" spans="1:13" ht="12.75" customHeight="1">
      <c r="A5" s="55" t="s">
        <v>5</v>
      </c>
      <c r="B5" s="90">
        <v>393</v>
      </c>
      <c r="C5" s="90">
        <v>165</v>
      </c>
      <c r="D5" s="90">
        <v>471</v>
      </c>
      <c r="E5" s="90">
        <v>60</v>
      </c>
      <c r="F5" s="90">
        <v>120</v>
      </c>
      <c r="G5" s="212">
        <f>F5-E5</f>
        <v>60</v>
      </c>
      <c r="H5" s="212">
        <f>+D5-C5</f>
        <v>306</v>
      </c>
      <c r="K5" s="72"/>
      <c r="L5" s="72"/>
      <c r="M5" s="72"/>
    </row>
    <row r="6" spans="1:13" ht="12.75" customHeight="1">
      <c r="A6" s="55" t="s">
        <v>28</v>
      </c>
      <c r="B6" s="90">
        <v>1508</v>
      </c>
      <c r="C6" s="90">
        <v>798</v>
      </c>
      <c r="D6" s="90">
        <v>1060</v>
      </c>
      <c r="E6" s="90">
        <v>300</v>
      </c>
      <c r="F6" s="90">
        <v>150</v>
      </c>
      <c r="G6" s="219">
        <f>F6-E6</f>
        <v>-150</v>
      </c>
      <c r="H6" s="212">
        <f>+D6-C6</f>
        <v>262</v>
      </c>
      <c r="K6" s="72"/>
      <c r="L6" s="72"/>
      <c r="M6" s="72"/>
    </row>
    <row r="7" spans="1:13" ht="12.75" customHeight="1">
      <c r="A7" s="55" t="s">
        <v>6</v>
      </c>
      <c r="B7" s="90">
        <v>4737.4</v>
      </c>
      <c r="C7" s="90">
        <v>2772.4</v>
      </c>
      <c r="D7" s="90">
        <v>2100</v>
      </c>
      <c r="E7" s="90">
        <v>300</v>
      </c>
      <c r="F7" s="90">
        <v>300</v>
      </c>
      <c r="G7" s="212">
        <f>F7-E7</f>
        <v>0</v>
      </c>
      <c r="H7" s="219">
        <f>+D7-C7</f>
        <v>-672.4000000000001</v>
      </c>
      <c r="K7" s="72"/>
      <c r="L7" s="72"/>
      <c r="M7" s="72"/>
    </row>
    <row r="8" spans="1:13" ht="13.5" customHeight="1" hidden="1">
      <c r="A8" s="55" t="s">
        <v>29</v>
      </c>
      <c r="B8" s="90"/>
      <c r="C8" s="90"/>
      <c r="D8" s="90"/>
      <c r="E8" s="90"/>
      <c r="F8" s="90"/>
      <c r="G8" s="212">
        <f>F8-E8</f>
        <v>0</v>
      </c>
      <c r="H8" s="212">
        <f>+D8-C8</f>
        <v>0</v>
      </c>
      <c r="K8" s="72"/>
      <c r="L8" s="72"/>
      <c r="M8" s="72"/>
    </row>
    <row r="9" spans="1:13" ht="12.75" customHeight="1" hidden="1">
      <c r="A9" s="55" t="s">
        <v>30</v>
      </c>
      <c r="B9" s="90"/>
      <c r="C9" s="90"/>
      <c r="D9" s="90"/>
      <c r="E9" s="90"/>
      <c r="F9" s="90"/>
      <c r="G9" s="212">
        <f>F9-E9</f>
        <v>0</v>
      </c>
      <c r="H9" s="212">
        <f>+D9-C9</f>
        <v>0</v>
      </c>
      <c r="K9" s="72"/>
      <c r="L9" s="72"/>
      <c r="M9" s="72"/>
    </row>
    <row r="10" spans="1:13" ht="12.75" customHeight="1">
      <c r="A10" s="54" t="s">
        <v>48</v>
      </c>
      <c r="B10" s="93">
        <v>4806.174</v>
      </c>
      <c r="C10" s="93">
        <f>C11+C12+C13</f>
        <v>3462.4039999999995</v>
      </c>
      <c r="D10" s="93">
        <f>SUM(D11:D13)</f>
        <v>7538.453</v>
      </c>
      <c r="E10" s="93">
        <f>SUM(E11:E13)</f>
        <v>2172.5</v>
      </c>
      <c r="F10" s="93">
        <f>SUM(F11:F13)</f>
        <v>2060.0950000000003</v>
      </c>
      <c r="G10" s="61">
        <f>F10-E10</f>
        <v>-112.40499999999975</v>
      </c>
      <c r="H10" s="94">
        <f>+D10-C10</f>
        <v>4076.049000000001</v>
      </c>
      <c r="J10" s="11"/>
      <c r="K10" s="72"/>
      <c r="L10" s="72"/>
      <c r="M10" s="72"/>
    </row>
    <row r="11" spans="1:13" ht="12.75" customHeight="1">
      <c r="A11" s="55" t="s">
        <v>5</v>
      </c>
      <c r="B11" s="90">
        <v>35.55</v>
      </c>
      <c r="C11" s="90">
        <v>25.55</v>
      </c>
      <c r="D11" s="90">
        <v>524.5</v>
      </c>
      <c r="E11" s="90">
        <v>124</v>
      </c>
      <c r="F11" s="90">
        <v>270</v>
      </c>
      <c r="G11" s="212">
        <f>F11-E11</f>
        <v>146</v>
      </c>
      <c r="H11" s="212">
        <f>+D11-C11</f>
        <v>498.95</v>
      </c>
      <c r="J11" s="11"/>
      <c r="K11" s="72"/>
      <c r="L11" s="72"/>
      <c r="M11" s="72"/>
    </row>
    <row r="12" spans="1:13" ht="12.75" customHeight="1">
      <c r="A12" s="55" t="s">
        <v>28</v>
      </c>
      <c r="B12" s="90">
        <v>1184.16</v>
      </c>
      <c r="C12" s="90">
        <v>706.54</v>
      </c>
      <c r="D12" s="90">
        <v>2911.01</v>
      </c>
      <c r="E12" s="90">
        <v>1227</v>
      </c>
      <c r="F12" s="90">
        <v>540.51</v>
      </c>
      <c r="G12" s="212">
        <f>F12-E12</f>
        <v>-686.49</v>
      </c>
      <c r="H12" s="212">
        <f>+D12-C12</f>
        <v>2204.4700000000003</v>
      </c>
      <c r="K12" s="72"/>
      <c r="L12" s="72"/>
      <c r="M12" s="72"/>
    </row>
    <row r="13" spans="1:13" ht="12.75" customHeight="1">
      <c r="A13" s="99" t="s">
        <v>6</v>
      </c>
      <c r="B13" s="90">
        <v>3586.464</v>
      </c>
      <c r="C13" s="90">
        <v>2730.314</v>
      </c>
      <c r="D13" s="90">
        <v>4102.943</v>
      </c>
      <c r="E13" s="90">
        <v>821.5</v>
      </c>
      <c r="F13" s="90">
        <v>1249.585</v>
      </c>
      <c r="G13" s="212">
        <f>F13-E13</f>
        <v>428.08500000000004</v>
      </c>
      <c r="H13" s="212">
        <f>+D13-C13</f>
        <v>1372.6290000000004</v>
      </c>
      <c r="K13" s="72"/>
      <c r="L13" s="72"/>
      <c r="M13" s="72"/>
    </row>
    <row r="14" spans="1:13" ht="12.75" customHeight="1" hidden="1">
      <c r="A14" s="99" t="s">
        <v>29</v>
      </c>
      <c r="B14" s="118"/>
      <c r="C14" s="118"/>
      <c r="D14" s="118"/>
      <c r="E14" s="118"/>
      <c r="F14" s="118"/>
      <c r="G14" s="213">
        <f>F14-E14</f>
        <v>0</v>
      </c>
      <c r="H14" s="213">
        <f>+D14-C14</f>
        <v>0</v>
      </c>
      <c r="K14" s="72"/>
      <c r="L14" s="72"/>
      <c r="M14" s="72"/>
    </row>
    <row r="15" spans="1:13" ht="12.75" customHeight="1" hidden="1">
      <c r="A15" s="99" t="s">
        <v>30</v>
      </c>
      <c r="B15" s="118"/>
      <c r="C15" s="118"/>
      <c r="D15" s="118"/>
      <c r="E15" s="118"/>
      <c r="F15" s="118"/>
      <c r="G15" s="213">
        <f>F15-E15</f>
        <v>0</v>
      </c>
      <c r="H15" s="213">
        <f>+D15-C15</f>
        <v>0</v>
      </c>
      <c r="K15" s="72"/>
      <c r="L15" s="72"/>
      <c r="M15" s="72"/>
    </row>
    <row r="16" spans="1:13" ht="12.75" customHeight="1">
      <c r="A16" s="91" t="s">
        <v>49</v>
      </c>
      <c r="B16" s="93">
        <v>3777.33</v>
      </c>
      <c r="C16" s="93">
        <f>C17+C18+C19</f>
        <v>2560.96</v>
      </c>
      <c r="D16" s="93">
        <f>SUM(D17:D19)</f>
        <v>4064.11</v>
      </c>
      <c r="E16" s="93">
        <f>SUM(E17:E19)</f>
        <v>710</v>
      </c>
      <c r="F16" s="93">
        <f>SUM(F17:F19)</f>
        <v>700</v>
      </c>
      <c r="G16" s="218">
        <f>F16-E16</f>
        <v>-10</v>
      </c>
      <c r="H16" s="94">
        <f>+D16-C16</f>
        <v>1503.15</v>
      </c>
      <c r="K16" s="72"/>
      <c r="L16" s="72"/>
      <c r="M16" s="72"/>
    </row>
    <row r="17" spans="1:13" ht="12.75" customHeight="1">
      <c r="A17" s="55" t="s">
        <v>5</v>
      </c>
      <c r="B17" s="90">
        <v>14</v>
      </c>
      <c r="C17" s="90">
        <v>4</v>
      </c>
      <c r="D17" s="90">
        <v>287</v>
      </c>
      <c r="E17" s="90">
        <v>60</v>
      </c>
      <c r="F17" s="90">
        <v>100</v>
      </c>
      <c r="G17" s="212">
        <f>F17-E17</f>
        <v>40</v>
      </c>
      <c r="H17" s="212">
        <f>+D17-C17</f>
        <v>283</v>
      </c>
      <c r="K17" s="72"/>
      <c r="L17" s="72"/>
      <c r="M17" s="72"/>
    </row>
    <row r="18" spans="1:13" ht="12.75" customHeight="1">
      <c r="A18" s="55" t="s">
        <v>28</v>
      </c>
      <c r="B18" s="90">
        <v>878.87</v>
      </c>
      <c r="C18" s="90">
        <v>470.3</v>
      </c>
      <c r="D18" s="90">
        <v>1335</v>
      </c>
      <c r="E18" s="90">
        <v>300</v>
      </c>
      <c r="F18" s="90">
        <v>150</v>
      </c>
      <c r="G18" s="219">
        <f>F18-E18</f>
        <v>-150</v>
      </c>
      <c r="H18" s="212">
        <f>+D18-C18</f>
        <v>864.7</v>
      </c>
      <c r="I18" s="96"/>
      <c r="K18" s="72"/>
      <c r="L18" s="72"/>
      <c r="M18" s="72"/>
    </row>
    <row r="19" spans="1:13" ht="12.75" customHeight="1">
      <c r="A19" s="99" t="s">
        <v>6</v>
      </c>
      <c r="B19" s="90">
        <v>2884.46</v>
      </c>
      <c r="C19" s="90">
        <v>2086.66</v>
      </c>
      <c r="D19" s="90">
        <v>2442.11</v>
      </c>
      <c r="E19" s="90">
        <v>350</v>
      </c>
      <c r="F19" s="90">
        <v>450</v>
      </c>
      <c r="G19" s="212">
        <f>F19-E19</f>
        <v>100</v>
      </c>
      <c r="H19" s="212">
        <f>+D19-C19</f>
        <v>355.4500000000003</v>
      </c>
      <c r="K19" s="72"/>
      <c r="L19" s="72"/>
      <c r="M19" s="72"/>
    </row>
    <row r="20" spans="1:13" ht="12.75" customHeight="1" hidden="1">
      <c r="A20" s="99" t="s">
        <v>29</v>
      </c>
      <c r="B20" s="118"/>
      <c r="C20" s="118"/>
      <c r="D20" s="118"/>
      <c r="E20" s="118"/>
      <c r="F20" s="118"/>
      <c r="G20" s="213">
        <f>F20-E20</f>
        <v>0</v>
      </c>
      <c r="H20" s="213">
        <f>+D20-C20</f>
        <v>0</v>
      </c>
      <c r="K20" s="72"/>
      <c r="L20" s="72"/>
      <c r="M20" s="72"/>
    </row>
    <row r="21" spans="1:13" ht="12.75" customHeight="1" hidden="1">
      <c r="A21" s="99" t="s">
        <v>30</v>
      </c>
      <c r="B21" s="118"/>
      <c r="C21" s="118"/>
      <c r="D21" s="118"/>
      <c r="E21" s="118"/>
      <c r="F21" s="118"/>
      <c r="G21" s="213">
        <f>F21-E21</f>
        <v>0</v>
      </c>
      <c r="H21" s="213">
        <f>+D21-C21</f>
        <v>0</v>
      </c>
      <c r="K21" s="72"/>
      <c r="L21" s="72"/>
      <c r="M21" s="72"/>
    </row>
    <row r="22" spans="1:13" ht="12.75" customHeight="1">
      <c r="A22" s="91" t="s">
        <v>47</v>
      </c>
      <c r="B22" s="134">
        <v>12.762447126132999</v>
      </c>
      <c r="C22" s="134">
        <v>12.541873688796626</v>
      </c>
      <c r="D22" s="134">
        <v>12.246241786963079</v>
      </c>
      <c r="E22" s="134">
        <v>10.05121212121212</v>
      </c>
      <c r="F22" s="134">
        <v>7.752909090909091</v>
      </c>
      <c r="G22" s="220">
        <f>F22-E22</f>
        <v>-2.29830303030303</v>
      </c>
      <c r="H22" s="220">
        <f>+D22-C22</f>
        <v>-0.2956319018335467</v>
      </c>
      <c r="J22" s="56"/>
      <c r="K22" s="72"/>
      <c r="L22" s="72"/>
      <c r="M22" s="72"/>
    </row>
    <row r="23" spans="1:13" ht="12.75" customHeight="1">
      <c r="A23" s="55" t="s">
        <v>5</v>
      </c>
      <c r="B23" s="135">
        <v>8.065</v>
      </c>
      <c r="C23" s="135">
        <v>4.63</v>
      </c>
      <c r="D23" s="135">
        <v>4.1942</v>
      </c>
      <c r="E23" s="135">
        <v>3.23</v>
      </c>
      <c r="F23" s="135">
        <v>2.686</v>
      </c>
      <c r="G23" s="221">
        <f>F23-E23</f>
        <v>-0.544</v>
      </c>
      <c r="H23" s="221">
        <f>+D23-C23</f>
        <v>-0.4357999999999995</v>
      </c>
      <c r="J23" s="56"/>
      <c r="K23" s="72"/>
      <c r="L23" s="72"/>
      <c r="M23" s="72"/>
    </row>
    <row r="24" spans="1:13" ht="12.75" customHeight="1">
      <c r="A24" s="55" t="s">
        <v>28</v>
      </c>
      <c r="B24" s="135">
        <v>12.084720693260245</v>
      </c>
      <c r="C24" s="135">
        <v>11.74466558281992</v>
      </c>
      <c r="D24" s="135">
        <v>10.530416666666667</v>
      </c>
      <c r="E24" s="135">
        <v>9.166666666666666</v>
      </c>
      <c r="F24" s="135">
        <v>6.386666666666667</v>
      </c>
      <c r="G24" s="221">
        <f>F24-E24</f>
        <v>-2.7799999999999994</v>
      </c>
      <c r="H24" s="221">
        <f>+D24-C24</f>
        <v>-1.2142489161532524</v>
      </c>
      <c r="J24" s="56"/>
      <c r="K24" s="72"/>
      <c r="L24" s="72"/>
      <c r="M24" s="72"/>
    </row>
    <row r="25" spans="1:13" ht="12.75" customHeight="1">
      <c r="A25" s="55" t="s">
        <v>6</v>
      </c>
      <c r="B25" s="135">
        <v>13.020777081458638</v>
      </c>
      <c r="C25" s="135">
        <v>12.723732445945192</v>
      </c>
      <c r="D25" s="135">
        <v>13.77243073749283</v>
      </c>
      <c r="E25" s="135">
        <v>12.3</v>
      </c>
      <c r="F25" s="135">
        <v>10.125</v>
      </c>
      <c r="G25" s="221">
        <f>F25-E25</f>
        <v>-2.1750000000000007</v>
      </c>
      <c r="H25" s="221">
        <f>+D25-C25</f>
        <v>1.0486982915476375</v>
      </c>
      <c r="J25" s="56"/>
      <c r="K25" s="72"/>
      <c r="L25" s="72"/>
      <c r="M25" s="72"/>
    </row>
    <row r="26" spans="1:15" ht="12.75" customHeight="1" hidden="1">
      <c r="A26" s="55" t="s">
        <v>29</v>
      </c>
      <c r="B26" s="70">
        <v>0</v>
      </c>
      <c r="C26" s="68">
        <v>0</v>
      </c>
      <c r="D26" s="70">
        <v>0</v>
      </c>
      <c r="E26" s="70"/>
      <c r="F26" s="70"/>
      <c r="G26" s="61">
        <f>F26-E26</f>
        <v>0</v>
      </c>
      <c r="H26" s="61">
        <f>+D26-C26</f>
        <v>0</v>
      </c>
      <c r="I26"/>
      <c r="K26" s="2" t="b">
        <f>B26=C26</f>
        <v>1</v>
      </c>
      <c r="M26" s="72"/>
      <c r="N26" s="72"/>
      <c r="O26" s="72"/>
    </row>
    <row r="27" spans="1:15" ht="12.75" customHeight="1" hidden="1">
      <c r="A27" s="55" t="s">
        <v>30</v>
      </c>
      <c r="B27" s="70">
        <v>0</v>
      </c>
      <c r="C27" s="68">
        <v>0</v>
      </c>
      <c r="D27" s="70">
        <v>0</v>
      </c>
      <c r="E27" s="70"/>
      <c r="F27" s="70"/>
      <c r="G27" s="61">
        <f>F27-E27</f>
        <v>0</v>
      </c>
      <c r="H27" s="61">
        <f>+D27-C27</f>
        <v>0</v>
      </c>
      <c r="I27"/>
      <c r="K27" s="2" t="b">
        <f>B27=C27</f>
        <v>1</v>
      </c>
      <c r="M27" s="72"/>
      <c r="N27" s="72"/>
      <c r="O27" s="72"/>
    </row>
    <row r="28" ht="15" customHeight="1">
      <c r="C28" s="8"/>
    </row>
    <row r="29" spans="1:10" ht="15" customHeight="1">
      <c r="A29" s="37"/>
      <c r="B29" s="1"/>
      <c r="J29"/>
    </row>
    <row r="30" spans="1:11" s="5" customFormat="1" ht="12.75" customHeight="1">
      <c r="A30" s="119" t="s">
        <v>82</v>
      </c>
      <c r="B30" s="120"/>
      <c r="C30" s="121"/>
      <c r="D30" s="121"/>
      <c r="E30" s="121"/>
      <c r="F30" s="121"/>
      <c r="G30" s="121"/>
      <c r="H30" s="121"/>
      <c r="K30" s="102"/>
    </row>
    <row r="31" spans="1:12" ht="12.75" customHeight="1">
      <c r="A31" s="122" t="s">
        <v>0</v>
      </c>
      <c r="B31" s="122"/>
      <c r="C31" s="123"/>
      <c r="D31" s="123"/>
      <c r="E31" s="123"/>
      <c r="F31" s="123"/>
      <c r="G31" s="123"/>
      <c r="H31" s="124"/>
      <c r="I31" s="93"/>
      <c r="J31" s="90"/>
      <c r="K31" s="28"/>
      <c r="L31" s="108"/>
    </row>
    <row r="32" spans="1:8" ht="26.25" customHeight="1">
      <c r="A32" s="48"/>
      <c r="B32" s="133" t="s">
        <v>112</v>
      </c>
      <c r="C32" s="133" t="s">
        <v>114</v>
      </c>
      <c r="D32" s="133" t="s">
        <v>115</v>
      </c>
      <c r="E32" s="46">
        <v>42522</v>
      </c>
      <c r="F32" s="46">
        <v>42552</v>
      </c>
      <c r="G32" s="207" t="s">
        <v>2</v>
      </c>
      <c r="H32" s="207" t="s">
        <v>3</v>
      </c>
    </row>
    <row r="33" spans="1:12" ht="12.75" customHeight="1">
      <c r="A33" s="125" t="s">
        <v>46</v>
      </c>
      <c r="B33" s="126">
        <v>7651.8</v>
      </c>
      <c r="C33" s="126">
        <f>C34+C35</f>
        <v>3056.8</v>
      </c>
      <c r="D33" s="126">
        <f>D34+D35+D36</f>
        <v>3245</v>
      </c>
      <c r="E33" s="126">
        <f>E34</f>
        <v>281</v>
      </c>
      <c r="F33" s="126">
        <f>F34+F35</f>
        <v>455</v>
      </c>
      <c r="G33" s="214">
        <f>+F33-E33</f>
        <v>174</v>
      </c>
      <c r="H33" s="214">
        <f>+D33-C33</f>
        <v>188.19999999999982</v>
      </c>
      <c r="I33" s="90"/>
      <c r="J33" s="90"/>
      <c r="K33" s="87"/>
      <c r="L33" s="108"/>
    </row>
    <row r="34" spans="1:12" ht="12.75" customHeight="1">
      <c r="A34" s="127" t="s">
        <v>79</v>
      </c>
      <c r="B34" s="128">
        <v>5226.8</v>
      </c>
      <c r="C34" s="128">
        <v>2526.8</v>
      </c>
      <c r="D34" s="128">
        <v>2599</v>
      </c>
      <c r="E34" s="128">
        <v>281</v>
      </c>
      <c r="F34" s="128">
        <v>255</v>
      </c>
      <c r="G34" s="222">
        <f>+F34-E34</f>
        <v>-26</v>
      </c>
      <c r="H34" s="215">
        <f>+D34-C34</f>
        <v>72.19999999999982</v>
      </c>
      <c r="I34" s="90"/>
      <c r="J34" s="62"/>
      <c r="K34" s="108"/>
      <c r="L34" s="108"/>
    </row>
    <row r="35" spans="1:12" ht="12.75" customHeight="1">
      <c r="A35" s="127" t="s">
        <v>80</v>
      </c>
      <c r="B35" s="128">
        <v>1410</v>
      </c>
      <c r="C35" s="128">
        <v>530</v>
      </c>
      <c r="D35" s="128">
        <v>200</v>
      </c>
      <c r="E35" s="128" t="s">
        <v>1</v>
      </c>
      <c r="F35" s="128">
        <v>200</v>
      </c>
      <c r="G35" s="215">
        <f>F35</f>
        <v>200</v>
      </c>
      <c r="H35" s="215">
        <f>-C35</f>
        <v>-530</v>
      </c>
      <c r="I35" s="90"/>
      <c r="J35" s="62"/>
      <c r="K35" s="108"/>
      <c r="L35" s="108"/>
    </row>
    <row r="36" spans="1:12" ht="12.75" customHeight="1">
      <c r="A36" s="127" t="s">
        <v>81</v>
      </c>
      <c r="B36" s="128">
        <v>1015</v>
      </c>
      <c r="C36" s="128" t="s">
        <v>1</v>
      </c>
      <c r="D36" s="128">
        <v>446</v>
      </c>
      <c r="E36" s="128" t="s">
        <v>1</v>
      </c>
      <c r="F36" s="128" t="s">
        <v>1</v>
      </c>
      <c r="G36" s="215" t="s">
        <v>1</v>
      </c>
      <c r="H36" s="215">
        <f>+D36</f>
        <v>446</v>
      </c>
      <c r="I36" s="62"/>
      <c r="J36" s="62"/>
      <c r="K36" s="108"/>
      <c r="L36" s="108"/>
    </row>
    <row r="37" spans="1:12" ht="12.75" customHeight="1">
      <c r="A37" s="127"/>
      <c r="B37" s="128"/>
      <c r="C37" s="128"/>
      <c r="D37" s="128"/>
      <c r="E37" s="128"/>
      <c r="F37" s="128"/>
      <c r="G37" s="215"/>
      <c r="H37" s="215"/>
      <c r="I37" s="62"/>
      <c r="J37" s="62"/>
      <c r="K37" s="108"/>
      <c r="L37" s="108"/>
    </row>
    <row r="38" spans="1:12" ht="12.75" customHeight="1">
      <c r="A38" s="125" t="s">
        <v>48</v>
      </c>
      <c r="B38" s="126">
        <v>6319.1916</v>
      </c>
      <c r="C38" s="126">
        <f>C39+C40</f>
        <v>2973.05</v>
      </c>
      <c r="D38" s="126">
        <f>D39+D40+D41</f>
        <v>4127.54</v>
      </c>
      <c r="E38" s="126">
        <f>E39</f>
        <v>687.95</v>
      </c>
      <c r="F38" s="126">
        <f>F39+F40</f>
        <v>812</v>
      </c>
      <c r="G38" s="214">
        <f>+F38-E38</f>
        <v>124.04999999999995</v>
      </c>
      <c r="H38" s="214">
        <f>+D38-C38</f>
        <v>1154.4899999999998</v>
      </c>
      <c r="I38" s="62"/>
      <c r="J38" s="62"/>
      <c r="K38" s="108"/>
      <c r="L38" s="108"/>
    </row>
    <row r="39" spans="1:12" ht="12.75" customHeight="1">
      <c r="A39" s="127" t="s">
        <v>79</v>
      </c>
      <c r="B39" s="128">
        <v>3266.2676</v>
      </c>
      <c r="C39" s="128">
        <v>2187.9</v>
      </c>
      <c r="D39" s="128">
        <v>3473.45</v>
      </c>
      <c r="E39" s="128">
        <v>687.95</v>
      </c>
      <c r="F39" s="128">
        <v>350</v>
      </c>
      <c r="G39" s="222">
        <f>+F39-E39</f>
        <v>-337.95000000000005</v>
      </c>
      <c r="H39" s="215">
        <f>+D39-C39</f>
        <v>1285.5499999999997</v>
      </c>
      <c r="I39" s="62"/>
      <c r="J39" s="94"/>
      <c r="K39" s="108"/>
      <c r="L39" s="108"/>
    </row>
    <row r="40" spans="1:12" ht="12.75" customHeight="1">
      <c r="A40" s="127" t="s">
        <v>80</v>
      </c>
      <c r="B40" s="128">
        <v>1271.15</v>
      </c>
      <c r="C40" s="128">
        <v>785.15</v>
      </c>
      <c r="D40" s="128">
        <v>462</v>
      </c>
      <c r="E40" s="128" t="s">
        <v>1</v>
      </c>
      <c r="F40" s="128">
        <v>462</v>
      </c>
      <c r="G40" s="222">
        <f>-F40</f>
        <v>-462</v>
      </c>
      <c r="H40" s="222">
        <f>-C40</f>
        <v>-785.15</v>
      </c>
      <c r="I40" s="62"/>
      <c r="J40" s="90"/>
      <c r="K40" s="108"/>
      <c r="L40" s="108"/>
    </row>
    <row r="41" spans="1:12" ht="12.75" customHeight="1">
      <c r="A41" s="127" t="s">
        <v>81</v>
      </c>
      <c r="B41" s="128">
        <v>1781.774</v>
      </c>
      <c r="C41" s="128" t="s">
        <v>1</v>
      </c>
      <c r="D41" s="128">
        <v>192.09</v>
      </c>
      <c r="E41" s="128" t="s">
        <v>1</v>
      </c>
      <c r="F41" s="128" t="s">
        <v>1</v>
      </c>
      <c r="G41" s="215" t="s">
        <v>1</v>
      </c>
      <c r="H41" s="215">
        <f>+D41</f>
        <v>192.09</v>
      </c>
      <c r="I41" s="94"/>
      <c r="J41" s="90"/>
      <c r="K41" s="108"/>
      <c r="L41" s="108"/>
    </row>
    <row r="42" spans="1:12" ht="12.75" customHeight="1">
      <c r="A42" s="129"/>
      <c r="B42" s="128"/>
      <c r="C42" s="128"/>
      <c r="D42" s="128"/>
      <c r="E42" s="128"/>
      <c r="F42" s="128"/>
      <c r="G42" s="215"/>
      <c r="H42" s="215"/>
      <c r="I42" s="90"/>
      <c r="J42" s="90"/>
      <c r="K42" s="108"/>
      <c r="L42" s="108"/>
    </row>
    <row r="43" spans="1:12" ht="12.75" customHeight="1">
      <c r="A43" s="130" t="s">
        <v>49</v>
      </c>
      <c r="B43" s="126">
        <v>5243.4619999999995</v>
      </c>
      <c r="C43" s="126">
        <f>C44+C45</f>
        <v>2273.35</v>
      </c>
      <c r="D43" s="126">
        <f>D44+D45+D46</f>
        <v>3683.8</v>
      </c>
      <c r="E43" s="126">
        <f>E44</f>
        <v>551</v>
      </c>
      <c r="F43" s="126">
        <f>F44+F45</f>
        <v>655</v>
      </c>
      <c r="G43" s="214">
        <f>+F43-E43</f>
        <v>104</v>
      </c>
      <c r="H43" s="214">
        <f>+D43-C43</f>
        <v>1410.4500000000003</v>
      </c>
      <c r="I43" s="90"/>
      <c r="J43" s="90"/>
      <c r="K43" s="108"/>
      <c r="L43" s="108"/>
    </row>
    <row r="44" spans="1:12" ht="12.75" customHeight="1">
      <c r="A44" s="127" t="s">
        <v>79</v>
      </c>
      <c r="B44" s="128">
        <v>3009.217</v>
      </c>
      <c r="C44" s="128">
        <v>1930.85</v>
      </c>
      <c r="D44" s="128">
        <v>3098.5</v>
      </c>
      <c r="E44" s="128">
        <v>551</v>
      </c>
      <c r="F44" s="128">
        <v>255</v>
      </c>
      <c r="G44" s="222">
        <f>+F44-E44</f>
        <v>-296</v>
      </c>
      <c r="H44" s="215">
        <f>+D44-C44</f>
        <v>1167.65</v>
      </c>
      <c r="I44" s="90"/>
      <c r="J44" s="90"/>
      <c r="K44" s="108"/>
      <c r="L44" s="108"/>
    </row>
    <row r="45" spans="1:12" ht="12.75" customHeight="1">
      <c r="A45" s="127" t="s">
        <v>80</v>
      </c>
      <c r="B45" s="128">
        <v>828.5</v>
      </c>
      <c r="C45" s="128">
        <v>342.5</v>
      </c>
      <c r="D45" s="128">
        <v>400</v>
      </c>
      <c r="E45" s="128" t="s">
        <v>1</v>
      </c>
      <c r="F45" s="128">
        <v>400</v>
      </c>
      <c r="G45" s="222">
        <f>-F45</f>
        <v>-400</v>
      </c>
      <c r="H45" s="215">
        <f>+D45-C45</f>
        <v>57.5</v>
      </c>
      <c r="I45" s="90"/>
      <c r="J45" s="90"/>
      <c r="K45" s="108"/>
      <c r="L45" s="108"/>
    </row>
    <row r="46" spans="1:12" ht="12.75" customHeight="1">
      <c r="A46" s="127" t="s">
        <v>81</v>
      </c>
      <c r="B46" s="128">
        <v>1405.745</v>
      </c>
      <c r="C46" s="128" t="s">
        <v>1</v>
      </c>
      <c r="D46" s="128">
        <v>185.3</v>
      </c>
      <c r="E46" s="128" t="s">
        <v>1</v>
      </c>
      <c r="F46" s="128" t="s">
        <v>1</v>
      </c>
      <c r="G46" s="215" t="s">
        <v>1</v>
      </c>
      <c r="H46" s="215">
        <f>+D46</f>
        <v>185.3</v>
      </c>
      <c r="I46" s="90"/>
      <c r="J46" s="90"/>
      <c r="K46" s="108"/>
      <c r="L46" s="108"/>
    </row>
    <row r="47" spans="1:12" ht="12.75" customHeight="1">
      <c r="A47" s="129"/>
      <c r="B47" s="128"/>
      <c r="C47" s="128"/>
      <c r="D47" s="128"/>
      <c r="E47" s="128"/>
      <c r="F47" s="128"/>
      <c r="G47" s="215"/>
      <c r="H47" s="215"/>
      <c r="I47" s="90"/>
      <c r="J47" s="90"/>
      <c r="K47" s="108"/>
      <c r="L47" s="108"/>
    </row>
    <row r="48" spans="1:12" ht="12.75" customHeight="1">
      <c r="A48" s="130" t="s">
        <v>47</v>
      </c>
      <c r="B48" s="136">
        <v>15.835829868668016</v>
      </c>
      <c r="C48" s="136">
        <v>15.414838274507117</v>
      </c>
      <c r="D48" s="136">
        <v>17.1964239473288</v>
      </c>
      <c r="E48" s="136">
        <v>16.51</v>
      </c>
      <c r="F48" s="136">
        <v>15.760439560439561</v>
      </c>
      <c r="G48" s="223">
        <f>+F48-E48</f>
        <v>-0.7495604395604403</v>
      </c>
      <c r="H48" s="216">
        <f>+D48-C48</f>
        <v>1.7815856728216826</v>
      </c>
      <c r="I48" s="90"/>
      <c r="J48" s="90"/>
      <c r="K48" s="108"/>
      <c r="L48" s="108"/>
    </row>
    <row r="49" spans="1:12" ht="12.75" customHeight="1">
      <c r="A49" s="127" t="s">
        <v>79</v>
      </c>
      <c r="B49" s="137">
        <v>15.49028830830261</v>
      </c>
      <c r="C49" s="137">
        <v>15.364738770189815</v>
      </c>
      <c r="D49" s="137">
        <v>16.91</v>
      </c>
      <c r="E49" s="137">
        <v>16.51</v>
      </c>
      <c r="F49" s="137">
        <v>15</v>
      </c>
      <c r="G49" s="224">
        <f>+F49-E49</f>
        <v>-1.5100000000000016</v>
      </c>
      <c r="H49" s="217">
        <f>+D49-C49</f>
        <v>1.545261229810185</v>
      </c>
      <c r="I49" s="90"/>
      <c r="J49" s="94"/>
      <c r="K49" s="108"/>
      <c r="L49" s="108"/>
    </row>
    <row r="50" spans="1:9" ht="12.75" customHeight="1">
      <c r="A50" s="127" t="s">
        <v>80</v>
      </c>
      <c r="B50" s="137">
        <v>16.2775</v>
      </c>
      <c r="C50" s="137">
        <v>16.595</v>
      </c>
      <c r="D50" s="137">
        <v>16.73</v>
      </c>
      <c r="E50" s="137" t="s">
        <v>1</v>
      </c>
      <c r="F50" s="137">
        <v>16.73</v>
      </c>
      <c r="G50" s="224">
        <f>-F50</f>
        <v>-16.73</v>
      </c>
      <c r="H50" s="224">
        <f>-C50</f>
        <v>-16.595</v>
      </c>
      <c r="I50" s="90"/>
    </row>
    <row r="51" spans="1:12" ht="12.75" customHeight="1">
      <c r="A51" s="127" t="s">
        <v>81</v>
      </c>
      <c r="B51" s="137">
        <v>17.72582827568521</v>
      </c>
      <c r="C51" s="137" t="s">
        <v>1</v>
      </c>
      <c r="D51" s="137">
        <v>19.86</v>
      </c>
      <c r="E51" s="137" t="s">
        <v>1</v>
      </c>
      <c r="F51" s="137" t="s">
        <v>1</v>
      </c>
      <c r="G51" s="217" t="s">
        <v>1</v>
      </c>
      <c r="H51" s="217">
        <f>+D51</f>
        <v>19.86</v>
      </c>
      <c r="I51" s="94"/>
      <c r="J51" s="90"/>
      <c r="K51" s="89"/>
      <c r="L51" s="89"/>
    </row>
    <row r="52" spans="1:12" ht="12.75" customHeight="1">
      <c r="A52" s="53"/>
      <c r="B52" s="92"/>
      <c r="C52" s="92"/>
      <c r="D52" s="92"/>
      <c r="E52" s="92"/>
      <c r="F52" s="92"/>
      <c r="G52" s="61"/>
      <c r="H52" s="61"/>
      <c r="I52" s="90"/>
      <c r="J52" s="90"/>
      <c r="K52" s="89"/>
      <c r="L52" s="89"/>
    </row>
    <row r="53" spans="1:12" ht="12.75" customHeight="1">
      <c r="A53" s="53"/>
      <c r="B53" s="92"/>
      <c r="C53" s="92"/>
      <c r="D53" s="92"/>
      <c r="E53" s="92"/>
      <c r="F53" s="92"/>
      <c r="G53" s="61"/>
      <c r="H53" s="61"/>
      <c r="I53" s="90"/>
      <c r="J53" s="90"/>
      <c r="K53" s="89"/>
      <c r="L53" s="89"/>
    </row>
    <row r="54" spans="1:11" s="5" customFormat="1" ht="12.75" customHeight="1">
      <c r="A54" s="119" t="s">
        <v>121</v>
      </c>
      <c r="B54" s="120"/>
      <c r="C54" s="121"/>
      <c r="D54" s="121"/>
      <c r="E54" s="121"/>
      <c r="F54" s="121"/>
      <c r="G54" s="121"/>
      <c r="H54" s="121"/>
      <c r="K54" s="102"/>
    </row>
    <row r="55" spans="1:12" ht="12.75" customHeight="1">
      <c r="A55" s="122" t="s">
        <v>116</v>
      </c>
      <c r="B55" s="122"/>
      <c r="C55" s="123"/>
      <c r="D55" s="123"/>
      <c r="E55" s="123"/>
      <c r="F55" s="123"/>
      <c r="G55" s="123"/>
      <c r="H55" s="124"/>
      <c r="I55" s="93"/>
      <c r="J55" s="90"/>
      <c r="K55" s="28"/>
      <c r="L55" s="108"/>
    </row>
    <row r="56" spans="1:8" ht="26.25" customHeight="1">
      <c r="A56" s="48"/>
      <c r="B56" s="133" t="s">
        <v>112</v>
      </c>
      <c r="C56" s="133" t="s">
        <v>114</v>
      </c>
      <c r="D56" s="133" t="s">
        <v>115</v>
      </c>
      <c r="E56" s="46">
        <v>42522</v>
      </c>
      <c r="F56" s="46">
        <v>42552</v>
      </c>
      <c r="G56" s="207" t="s">
        <v>2</v>
      </c>
      <c r="H56" s="207" t="s">
        <v>3</v>
      </c>
    </row>
    <row r="57" spans="1:12" ht="12.75" customHeight="1">
      <c r="A57" s="125" t="s">
        <v>46</v>
      </c>
      <c r="B57" s="126" t="s">
        <v>1</v>
      </c>
      <c r="C57" s="126" t="s">
        <v>1</v>
      </c>
      <c r="D57" s="126">
        <f>D58</f>
        <v>340</v>
      </c>
      <c r="E57" s="128" t="s">
        <v>1</v>
      </c>
      <c r="F57" s="126">
        <f>F58</f>
        <v>340</v>
      </c>
      <c r="G57" s="214">
        <f>+F57</f>
        <v>340</v>
      </c>
      <c r="H57" s="214">
        <f>+D57</f>
        <v>340</v>
      </c>
      <c r="I57" s="90"/>
      <c r="J57" s="90"/>
      <c r="K57" s="87"/>
      <c r="L57" s="108"/>
    </row>
    <row r="58" spans="1:12" ht="12.75" customHeight="1">
      <c r="A58" s="127" t="s">
        <v>81</v>
      </c>
      <c r="B58" s="128" t="s">
        <v>1</v>
      </c>
      <c r="C58" s="128" t="s">
        <v>1</v>
      </c>
      <c r="D58" s="128">
        <v>340</v>
      </c>
      <c r="E58" s="128" t="s">
        <v>1</v>
      </c>
      <c r="F58" s="128">
        <v>340</v>
      </c>
      <c r="G58" s="215">
        <f>+F58</f>
        <v>340</v>
      </c>
      <c r="H58" s="215">
        <f>+D58</f>
        <v>340</v>
      </c>
      <c r="I58" s="62"/>
      <c r="J58" s="62"/>
      <c r="K58" s="108"/>
      <c r="L58" s="108"/>
    </row>
    <row r="59" spans="1:12" ht="12.75" customHeight="1">
      <c r="A59" s="127"/>
      <c r="B59" s="128"/>
      <c r="C59" s="128"/>
      <c r="D59" s="128"/>
      <c r="E59" s="128"/>
      <c r="F59" s="128"/>
      <c r="G59" s="215"/>
      <c r="H59" s="215"/>
      <c r="I59" s="62"/>
      <c r="J59" s="62"/>
      <c r="K59" s="108"/>
      <c r="L59" s="108"/>
    </row>
    <row r="60" spans="1:12" ht="12.75" customHeight="1">
      <c r="A60" s="125" t="s">
        <v>48</v>
      </c>
      <c r="B60" s="126" t="s">
        <v>1</v>
      </c>
      <c r="C60" s="126" t="s">
        <v>1</v>
      </c>
      <c r="D60" s="126">
        <f>D61</f>
        <v>49.4</v>
      </c>
      <c r="E60" s="126" t="s">
        <v>1</v>
      </c>
      <c r="F60" s="126">
        <f>F61</f>
        <v>49.4</v>
      </c>
      <c r="G60" s="214">
        <f>+F60</f>
        <v>49.4</v>
      </c>
      <c r="H60" s="214">
        <f>+D60</f>
        <v>49.4</v>
      </c>
      <c r="I60" s="62"/>
      <c r="J60" s="62"/>
      <c r="K60" s="108"/>
      <c r="L60" s="108"/>
    </row>
    <row r="61" spans="1:12" ht="12.75" customHeight="1">
      <c r="A61" s="127" t="s">
        <v>81</v>
      </c>
      <c r="B61" s="126" t="s">
        <v>1</v>
      </c>
      <c r="C61" s="126" t="s">
        <v>1</v>
      </c>
      <c r="D61" s="128">
        <v>49.4</v>
      </c>
      <c r="E61" s="128" t="s">
        <v>1</v>
      </c>
      <c r="F61" s="128">
        <v>49.4</v>
      </c>
      <c r="G61" s="215">
        <f>F61</f>
        <v>49.4</v>
      </c>
      <c r="H61" s="215">
        <f>+D61</f>
        <v>49.4</v>
      </c>
      <c r="I61" s="94"/>
      <c r="J61" s="90"/>
      <c r="K61" s="108"/>
      <c r="L61" s="108"/>
    </row>
    <row r="62" spans="1:12" ht="12.75" customHeight="1">
      <c r="A62" s="129"/>
      <c r="B62" s="128"/>
      <c r="C62" s="128"/>
      <c r="D62" s="128"/>
      <c r="E62" s="128"/>
      <c r="F62" s="128"/>
      <c r="G62" s="215"/>
      <c r="H62" s="215"/>
      <c r="I62" s="90"/>
      <c r="J62" s="90"/>
      <c r="K62" s="108"/>
      <c r="L62" s="108"/>
    </row>
    <row r="63" spans="1:12" ht="12.75" customHeight="1">
      <c r="A63" s="130" t="s">
        <v>49</v>
      </c>
      <c r="B63" s="126" t="s">
        <v>1</v>
      </c>
      <c r="C63" s="126" t="s">
        <v>1</v>
      </c>
      <c r="D63" s="126">
        <f>D64</f>
        <v>49.4</v>
      </c>
      <c r="E63" s="126" t="s">
        <v>1</v>
      </c>
      <c r="F63" s="126">
        <f>F64</f>
        <v>49.4</v>
      </c>
      <c r="G63" s="214">
        <f>+F63</f>
        <v>49.4</v>
      </c>
      <c r="H63" s="214">
        <f>+D63</f>
        <v>49.4</v>
      </c>
      <c r="I63" s="90"/>
      <c r="J63" s="90"/>
      <c r="K63" s="108"/>
      <c r="L63" s="108"/>
    </row>
    <row r="64" spans="1:12" ht="12.75" customHeight="1">
      <c r="A64" s="127" t="s">
        <v>81</v>
      </c>
      <c r="B64" s="126" t="s">
        <v>1</v>
      </c>
      <c r="C64" s="126" t="s">
        <v>1</v>
      </c>
      <c r="D64" s="128">
        <v>49.4</v>
      </c>
      <c r="E64" s="128" t="s">
        <v>1</v>
      </c>
      <c r="F64" s="128">
        <v>49.4</v>
      </c>
      <c r="G64" s="215">
        <f>F64</f>
        <v>49.4</v>
      </c>
      <c r="H64" s="215">
        <f>+D64</f>
        <v>49.4</v>
      </c>
      <c r="I64" s="90"/>
      <c r="J64" s="90"/>
      <c r="K64" s="108"/>
      <c r="L64" s="108"/>
    </row>
    <row r="65" spans="1:12" ht="12.75" customHeight="1">
      <c r="A65" s="129"/>
      <c r="B65" s="128"/>
      <c r="C65" s="128"/>
      <c r="D65" s="128"/>
      <c r="E65" s="128"/>
      <c r="F65" s="128"/>
      <c r="G65" s="215"/>
      <c r="H65" s="215"/>
      <c r="I65" s="90"/>
      <c r="J65" s="90"/>
      <c r="K65" s="108"/>
      <c r="L65" s="108"/>
    </row>
    <row r="66" spans="1:12" ht="12.75" customHeight="1">
      <c r="A66" s="130" t="s">
        <v>47</v>
      </c>
      <c r="B66" s="136" t="s">
        <v>1</v>
      </c>
      <c r="C66" s="136" t="s">
        <v>1</v>
      </c>
      <c r="D66" s="136">
        <f>D67</f>
        <v>1.75</v>
      </c>
      <c r="E66" s="136" t="s">
        <v>1</v>
      </c>
      <c r="F66" s="136">
        <f>F67</f>
        <v>1.75</v>
      </c>
      <c r="G66" s="216">
        <f>+F66</f>
        <v>1.75</v>
      </c>
      <c r="H66" s="216">
        <f>+D66</f>
        <v>1.75</v>
      </c>
      <c r="I66" s="90"/>
      <c r="J66" s="90"/>
      <c r="K66" s="108"/>
      <c r="L66" s="108"/>
    </row>
    <row r="67" spans="1:12" ht="12.75" customHeight="1">
      <c r="A67" s="127" t="s">
        <v>81</v>
      </c>
      <c r="B67" s="136" t="s">
        <v>1</v>
      </c>
      <c r="C67" s="136" t="s">
        <v>1</v>
      </c>
      <c r="D67" s="137">
        <v>1.75</v>
      </c>
      <c r="E67" s="137" t="s">
        <v>1</v>
      </c>
      <c r="F67" s="137">
        <v>1.75</v>
      </c>
      <c r="G67" s="217">
        <f>F67</f>
        <v>1.75</v>
      </c>
      <c r="H67" s="217">
        <f>+D67</f>
        <v>1.75</v>
      </c>
      <c r="I67" s="94"/>
      <c r="J67" s="90"/>
      <c r="K67" s="89"/>
      <c r="L67" s="89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7.25390625" style="2" customWidth="1"/>
    <col min="2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2.75">
      <c r="A1" s="37" t="s">
        <v>117</v>
      </c>
      <c r="B1" s="1"/>
      <c r="J1"/>
    </row>
    <row r="2" spans="1:11" s="5" customFormat="1" ht="11.25">
      <c r="A2" s="4" t="s">
        <v>58</v>
      </c>
      <c r="B2" s="4"/>
      <c r="C2" s="6"/>
      <c r="D2" s="6"/>
      <c r="E2" s="6"/>
      <c r="F2" s="6"/>
      <c r="G2" s="6"/>
      <c r="H2" s="115"/>
      <c r="K2" s="102"/>
    </row>
    <row r="3" spans="1:13" ht="26.25" customHeight="1">
      <c r="A3" s="48"/>
      <c r="B3" s="133" t="s">
        <v>112</v>
      </c>
      <c r="C3" s="46" t="s">
        <v>114</v>
      </c>
      <c r="D3" s="46" t="s">
        <v>115</v>
      </c>
      <c r="E3" s="46">
        <v>42522</v>
      </c>
      <c r="F3" s="46">
        <v>42552</v>
      </c>
      <c r="G3" s="49" t="s">
        <v>2</v>
      </c>
      <c r="H3" s="49" t="s">
        <v>3</v>
      </c>
      <c r="I3" s="14"/>
      <c r="J3" s="93"/>
      <c r="K3" s="93"/>
      <c r="L3" s="108"/>
      <c r="M3" s="89"/>
    </row>
    <row r="4" spans="1:13" ht="12.75" customHeight="1">
      <c r="A4" s="91" t="s">
        <v>33</v>
      </c>
      <c r="B4" s="57">
        <v>9.262475322986322</v>
      </c>
      <c r="C4" s="57">
        <v>9.952282256771346</v>
      </c>
      <c r="D4" s="57">
        <v>5.515869146995532</v>
      </c>
      <c r="E4" s="57">
        <v>1.1466686408054487</v>
      </c>
      <c r="F4" s="57" t="s">
        <v>1</v>
      </c>
      <c r="G4" s="61" t="s">
        <v>1</v>
      </c>
      <c r="H4" s="61">
        <f>+D4-C4</f>
        <v>-4.436413109775814</v>
      </c>
      <c r="I4" s="93"/>
      <c r="J4" s="62"/>
      <c r="K4" s="62"/>
      <c r="L4" s="93"/>
      <c r="M4" s="93"/>
    </row>
    <row r="5" spans="1:13" ht="11.25">
      <c r="A5" s="53" t="s">
        <v>18</v>
      </c>
      <c r="B5" s="28">
        <v>8.871638409210826</v>
      </c>
      <c r="C5" s="28">
        <v>9.879600209880959</v>
      </c>
      <c r="D5" s="28">
        <v>5.912748336239371</v>
      </c>
      <c r="E5" s="28" t="s">
        <v>1</v>
      </c>
      <c r="F5" s="57" t="s">
        <v>1</v>
      </c>
      <c r="G5" s="151" t="s">
        <v>1</v>
      </c>
      <c r="H5" s="151">
        <f>+D5-C5</f>
        <v>-3.9668518736415876</v>
      </c>
      <c r="I5" s="62"/>
      <c r="J5" s="90"/>
      <c r="K5" s="90"/>
      <c r="L5" s="62"/>
      <c r="M5" s="62"/>
    </row>
    <row r="6" spans="1:13" ht="12.75" customHeight="1">
      <c r="A6" s="53" t="s">
        <v>19</v>
      </c>
      <c r="B6" s="28">
        <v>9.19006867709673</v>
      </c>
      <c r="C6" s="28">
        <v>9.90597234415801</v>
      </c>
      <c r="D6" s="28">
        <v>5.0930187543881855</v>
      </c>
      <c r="E6" s="28">
        <v>1.2850155368857177</v>
      </c>
      <c r="F6" s="57" t="s">
        <v>1</v>
      </c>
      <c r="G6" s="151" t="s">
        <v>1</v>
      </c>
      <c r="H6" s="151">
        <f>+D6-C6</f>
        <v>-4.812953589769825</v>
      </c>
      <c r="I6" s="90"/>
      <c r="J6" s="90"/>
      <c r="K6" s="90"/>
      <c r="L6" s="90"/>
      <c r="M6" s="90"/>
    </row>
    <row r="7" spans="1:13" ht="12.75" customHeight="1">
      <c r="A7" s="53" t="s">
        <v>20</v>
      </c>
      <c r="B7" s="28">
        <v>10.121148970603327</v>
      </c>
      <c r="C7" s="28">
        <v>9.88361261586426</v>
      </c>
      <c r="D7" s="28">
        <v>6.09569678925491</v>
      </c>
      <c r="E7" s="28">
        <v>1</v>
      </c>
      <c r="F7" s="57" t="s">
        <v>1</v>
      </c>
      <c r="G7" s="151" t="s">
        <v>1</v>
      </c>
      <c r="H7" s="151">
        <f>+D7-C7</f>
        <v>-3.7879158266093507</v>
      </c>
      <c r="I7" s="90"/>
      <c r="J7" s="90"/>
      <c r="K7" s="90"/>
      <c r="L7" s="90"/>
      <c r="M7" s="90"/>
    </row>
    <row r="8" spans="1:13" ht="12.75" customHeight="1">
      <c r="A8" s="53" t="s">
        <v>21</v>
      </c>
      <c r="B8" s="28">
        <v>10.666666666666666</v>
      </c>
      <c r="C8" s="28">
        <v>9.5</v>
      </c>
      <c r="D8" s="28">
        <v>1.5</v>
      </c>
      <c r="E8" s="28" t="s">
        <v>1</v>
      </c>
      <c r="F8" s="57" t="s">
        <v>1</v>
      </c>
      <c r="G8" s="151" t="s">
        <v>1</v>
      </c>
      <c r="H8" s="151">
        <f>+D8-C8</f>
        <v>-8</v>
      </c>
      <c r="I8" s="90"/>
      <c r="J8" s="62"/>
      <c r="K8" s="62"/>
      <c r="L8" s="90"/>
      <c r="M8" s="90"/>
    </row>
    <row r="9" spans="1:13" ht="12.75" customHeight="1">
      <c r="A9" s="53" t="s">
        <v>22</v>
      </c>
      <c r="B9" s="88" t="s">
        <v>1</v>
      </c>
      <c r="C9" s="88" t="s">
        <v>1</v>
      </c>
      <c r="D9" s="88" t="s">
        <v>1</v>
      </c>
      <c r="E9" s="148" t="s">
        <v>1</v>
      </c>
      <c r="F9" s="149" t="s">
        <v>1</v>
      </c>
      <c r="G9" s="151" t="s">
        <v>1</v>
      </c>
      <c r="H9" s="151" t="s">
        <v>1</v>
      </c>
      <c r="I9" s="62"/>
      <c r="J9" s="62"/>
      <c r="K9" s="62"/>
      <c r="L9" s="62"/>
      <c r="M9" s="62"/>
    </row>
    <row r="10" spans="1:13" ht="12.75" customHeight="1">
      <c r="A10" s="53" t="s">
        <v>50</v>
      </c>
      <c r="B10" s="88" t="s">
        <v>1</v>
      </c>
      <c r="C10" s="88" t="s">
        <v>1</v>
      </c>
      <c r="D10" s="88" t="s">
        <v>1</v>
      </c>
      <c r="E10" s="88" t="s">
        <v>1</v>
      </c>
      <c r="F10" s="147" t="s">
        <v>1</v>
      </c>
      <c r="G10" s="151" t="s">
        <v>1</v>
      </c>
      <c r="H10" s="151" t="s">
        <v>1</v>
      </c>
      <c r="I10" s="62"/>
      <c r="J10" s="62"/>
      <c r="K10" s="62"/>
      <c r="L10" s="62"/>
      <c r="M10" s="62"/>
    </row>
    <row r="11" spans="1:13" ht="12.75" customHeight="1">
      <c r="A11" s="53" t="s">
        <v>51</v>
      </c>
      <c r="B11" s="88" t="s">
        <v>1</v>
      </c>
      <c r="C11" s="88" t="s">
        <v>1</v>
      </c>
      <c r="D11" s="88" t="s">
        <v>1</v>
      </c>
      <c r="E11" s="88" t="s">
        <v>1</v>
      </c>
      <c r="F11" s="147" t="s">
        <v>1</v>
      </c>
      <c r="G11" s="151" t="s">
        <v>1</v>
      </c>
      <c r="H11" s="151" t="s">
        <v>1</v>
      </c>
      <c r="I11" s="62"/>
      <c r="J11" s="62"/>
      <c r="K11" s="62"/>
      <c r="L11" s="62"/>
      <c r="M11" s="62"/>
    </row>
    <row r="12" spans="1:13" ht="12.75" customHeight="1">
      <c r="A12" s="53" t="s">
        <v>52</v>
      </c>
      <c r="B12" s="88" t="s">
        <v>1</v>
      </c>
      <c r="C12" s="88" t="s">
        <v>1</v>
      </c>
      <c r="D12" s="88" t="s">
        <v>1</v>
      </c>
      <c r="E12" s="88" t="s">
        <v>1</v>
      </c>
      <c r="F12" s="147" t="s">
        <v>1</v>
      </c>
      <c r="G12" s="151" t="s">
        <v>1</v>
      </c>
      <c r="H12" s="151" t="s">
        <v>1</v>
      </c>
      <c r="I12" s="62"/>
      <c r="J12" s="62"/>
      <c r="K12" s="62"/>
      <c r="L12" s="62"/>
      <c r="M12" s="62"/>
    </row>
    <row r="13" spans="1:13" ht="12.75" customHeight="1">
      <c r="A13" s="53" t="s">
        <v>66</v>
      </c>
      <c r="B13" s="88" t="s">
        <v>1</v>
      </c>
      <c r="C13" s="88" t="s">
        <v>1</v>
      </c>
      <c r="D13" s="88" t="s">
        <v>1</v>
      </c>
      <c r="E13" s="88" t="s">
        <v>1</v>
      </c>
      <c r="F13" s="147" t="s">
        <v>1</v>
      </c>
      <c r="G13" s="151" t="s">
        <v>1</v>
      </c>
      <c r="H13" s="151" t="s">
        <v>1</v>
      </c>
      <c r="I13" s="62"/>
      <c r="J13" s="94"/>
      <c r="K13" s="93"/>
      <c r="L13" s="62"/>
      <c r="M13" s="62"/>
    </row>
    <row r="14" spans="1:13" ht="12.75" customHeight="1">
      <c r="A14" s="91" t="s">
        <v>55</v>
      </c>
      <c r="B14" s="57">
        <v>14.0577872369748</v>
      </c>
      <c r="C14" s="57">
        <v>16.5</v>
      </c>
      <c r="D14" s="57">
        <v>10.12851438242142</v>
      </c>
      <c r="E14" s="57">
        <v>3.5</v>
      </c>
      <c r="F14" s="57">
        <v>5.3333333333333295</v>
      </c>
      <c r="G14" s="61">
        <f>F14-E14</f>
        <v>1.8333333333333295</v>
      </c>
      <c r="H14" s="61">
        <f>+D14-C14</f>
        <v>-6.37148561757858</v>
      </c>
      <c r="I14" s="94"/>
      <c r="J14" s="90"/>
      <c r="K14" s="62"/>
      <c r="L14" s="94"/>
      <c r="M14" s="94"/>
    </row>
    <row r="15" spans="1:13" ht="12.75" customHeight="1">
      <c r="A15" s="53" t="s">
        <v>18</v>
      </c>
      <c r="B15" s="92" t="s">
        <v>1</v>
      </c>
      <c r="C15" s="92" t="s">
        <v>1</v>
      </c>
      <c r="D15" s="92" t="s">
        <v>1</v>
      </c>
      <c r="E15" s="92" t="s">
        <v>1</v>
      </c>
      <c r="F15" s="92" t="s">
        <v>1</v>
      </c>
      <c r="G15" s="151" t="s">
        <v>1</v>
      </c>
      <c r="H15" s="151" t="s">
        <v>1</v>
      </c>
      <c r="I15" s="90"/>
      <c r="J15" s="90"/>
      <c r="K15" s="90"/>
      <c r="L15" s="90"/>
      <c r="M15" s="90"/>
    </row>
    <row r="16" spans="1:13" ht="12.75" customHeight="1">
      <c r="A16" s="53" t="s">
        <v>19</v>
      </c>
      <c r="B16" s="92">
        <v>10.959183673469399</v>
      </c>
      <c r="C16" s="92" t="s">
        <v>1</v>
      </c>
      <c r="D16" s="92">
        <v>11.75</v>
      </c>
      <c r="E16" s="92" t="s">
        <v>1</v>
      </c>
      <c r="F16" s="92" t="s">
        <v>1</v>
      </c>
      <c r="G16" s="151" t="s">
        <v>1</v>
      </c>
      <c r="H16" s="151" t="s">
        <v>1</v>
      </c>
      <c r="I16" s="90"/>
      <c r="J16" s="90"/>
      <c r="K16" s="90"/>
      <c r="L16" s="90"/>
      <c r="M16" s="90"/>
    </row>
    <row r="17" spans="1:13" ht="12.75" customHeight="1">
      <c r="A17" s="53" t="s">
        <v>20</v>
      </c>
      <c r="B17" s="92">
        <v>13</v>
      </c>
      <c r="C17" s="92">
        <v>15</v>
      </c>
      <c r="D17" s="92">
        <v>3.5</v>
      </c>
      <c r="E17" s="92" t="s">
        <v>1</v>
      </c>
      <c r="F17" s="92">
        <v>3.5</v>
      </c>
      <c r="G17" s="151" t="s">
        <v>1</v>
      </c>
      <c r="H17" s="151">
        <f>+D17-C17</f>
        <v>-11.5</v>
      </c>
      <c r="I17" s="90"/>
      <c r="J17" s="90"/>
      <c r="K17" s="90"/>
      <c r="L17" s="90"/>
      <c r="M17" s="90"/>
    </row>
    <row r="18" spans="1:13" ht="12.75" customHeight="1">
      <c r="A18" s="53" t="s">
        <v>21</v>
      </c>
      <c r="B18" s="92" t="s">
        <v>1</v>
      </c>
      <c r="C18" s="92" t="s">
        <v>1</v>
      </c>
      <c r="D18" s="87">
        <v>10.055555555555566</v>
      </c>
      <c r="E18" s="92">
        <v>3.5</v>
      </c>
      <c r="F18" s="92" t="s">
        <v>1</v>
      </c>
      <c r="G18" s="151" t="s">
        <v>1</v>
      </c>
      <c r="H18" s="151" t="s">
        <v>1</v>
      </c>
      <c r="I18" s="90"/>
      <c r="J18" s="90"/>
      <c r="K18" s="62"/>
      <c r="L18" s="90"/>
      <c r="M18" s="90"/>
    </row>
    <row r="19" spans="1:13" ht="12.75" customHeight="1">
      <c r="A19" s="53" t="s">
        <v>22</v>
      </c>
      <c r="B19" s="87">
        <v>13</v>
      </c>
      <c r="C19" s="87" t="s">
        <v>1</v>
      </c>
      <c r="D19" s="87" t="s">
        <v>1</v>
      </c>
      <c r="E19" s="87" t="s">
        <v>1</v>
      </c>
      <c r="F19" s="87" t="s">
        <v>1</v>
      </c>
      <c r="G19" s="151" t="s">
        <v>1</v>
      </c>
      <c r="H19" s="151" t="s">
        <v>1</v>
      </c>
      <c r="I19" s="90"/>
      <c r="J19" s="90"/>
      <c r="K19" s="62"/>
      <c r="L19" s="90"/>
      <c r="M19" s="90"/>
    </row>
    <row r="20" spans="1:13" ht="12.75" customHeight="1">
      <c r="A20" s="53" t="s">
        <v>50</v>
      </c>
      <c r="B20" s="88" t="s">
        <v>1</v>
      </c>
      <c r="C20" s="87" t="s">
        <v>1</v>
      </c>
      <c r="D20" s="144">
        <v>10</v>
      </c>
      <c r="E20" s="87" t="s">
        <v>1</v>
      </c>
      <c r="F20" s="87" t="s">
        <v>1</v>
      </c>
      <c r="G20" s="151" t="s">
        <v>1</v>
      </c>
      <c r="H20" s="151" t="s">
        <v>1</v>
      </c>
      <c r="I20" s="90"/>
      <c r="J20" s="90"/>
      <c r="K20" s="62"/>
      <c r="L20" s="90"/>
      <c r="M20" s="90"/>
    </row>
    <row r="21" spans="1:13" ht="12.75" customHeight="1">
      <c r="A21" s="53" t="s">
        <v>51</v>
      </c>
      <c r="B21" s="92">
        <v>18</v>
      </c>
      <c r="C21" s="144">
        <v>18</v>
      </c>
      <c r="D21" s="144">
        <v>16</v>
      </c>
      <c r="E21" s="144" t="s">
        <v>1</v>
      </c>
      <c r="F21" s="144" t="s">
        <v>1</v>
      </c>
      <c r="G21" s="151" t="s">
        <v>1</v>
      </c>
      <c r="H21" s="151">
        <f>+D21-C21</f>
        <v>-2</v>
      </c>
      <c r="I21" s="90"/>
      <c r="J21" s="90"/>
      <c r="K21" s="62"/>
      <c r="L21" s="90"/>
      <c r="M21" s="90"/>
    </row>
    <row r="22" spans="1:13" ht="12.75" customHeight="1">
      <c r="A22" s="53" t="s">
        <v>52</v>
      </c>
      <c r="B22" s="92" t="s">
        <v>1</v>
      </c>
      <c r="C22" s="144" t="s">
        <v>1</v>
      </c>
      <c r="D22" s="87">
        <v>10.588235294117649</v>
      </c>
      <c r="E22" s="92" t="s">
        <v>1</v>
      </c>
      <c r="F22" s="92">
        <v>9</v>
      </c>
      <c r="G22" s="151" t="s">
        <v>1</v>
      </c>
      <c r="H22" s="151" t="s">
        <v>1</v>
      </c>
      <c r="I22" s="90"/>
      <c r="J22" s="90"/>
      <c r="K22" s="62"/>
      <c r="L22" s="90"/>
      <c r="M22" s="90"/>
    </row>
    <row r="23" spans="1:13" ht="12.75" customHeight="1">
      <c r="A23" s="53" t="s">
        <v>66</v>
      </c>
      <c r="B23" s="87" t="s">
        <v>1</v>
      </c>
      <c r="C23" s="87" t="s">
        <v>1</v>
      </c>
      <c r="D23" s="88" t="s">
        <v>1</v>
      </c>
      <c r="E23" s="87" t="s">
        <v>1</v>
      </c>
      <c r="F23" s="87" t="s">
        <v>1</v>
      </c>
      <c r="G23" s="151" t="s">
        <v>1</v>
      </c>
      <c r="H23" s="151" t="s">
        <v>1</v>
      </c>
      <c r="I23" s="90"/>
      <c r="J23" s="94"/>
      <c r="K23" s="94"/>
      <c r="L23" s="90"/>
      <c r="M23" s="90"/>
    </row>
    <row r="24" spans="1:13" ht="12.75" customHeight="1">
      <c r="A24" s="91" t="s">
        <v>56</v>
      </c>
      <c r="B24" s="57">
        <v>1.405653102541816</v>
      </c>
      <c r="C24" s="57">
        <v>1.405653102541816</v>
      </c>
      <c r="D24" s="57" t="s">
        <v>1</v>
      </c>
      <c r="E24" s="57" t="s">
        <v>1</v>
      </c>
      <c r="F24" s="28" t="s">
        <v>1</v>
      </c>
      <c r="G24" s="61" t="s">
        <v>1</v>
      </c>
      <c r="H24" s="61" t="s">
        <v>1</v>
      </c>
      <c r="I24" s="94"/>
      <c r="J24" s="90"/>
      <c r="K24" s="90"/>
      <c r="L24" s="94"/>
      <c r="M24" s="94"/>
    </row>
    <row r="25" spans="1:13" ht="12.75" customHeight="1">
      <c r="A25" s="53" t="s">
        <v>18</v>
      </c>
      <c r="B25" s="92" t="s">
        <v>1</v>
      </c>
      <c r="C25" s="92" t="s">
        <v>1</v>
      </c>
      <c r="D25" s="145" t="s">
        <v>1</v>
      </c>
      <c r="E25" s="92" t="s">
        <v>1</v>
      </c>
      <c r="F25" s="92" t="s">
        <v>1</v>
      </c>
      <c r="G25" s="151" t="s">
        <v>1</v>
      </c>
      <c r="H25" s="151" t="s">
        <v>1</v>
      </c>
      <c r="I25" s="90"/>
      <c r="J25" s="90"/>
      <c r="K25" s="90"/>
      <c r="L25" s="90"/>
      <c r="M25" s="90"/>
    </row>
    <row r="26" spans="1:13" ht="12.75" customHeight="1">
      <c r="A26" s="53" t="s">
        <v>19</v>
      </c>
      <c r="B26" s="92">
        <v>1.405653102541816</v>
      </c>
      <c r="C26" s="92">
        <v>1.405653102541816</v>
      </c>
      <c r="D26" s="145" t="s">
        <v>1</v>
      </c>
      <c r="E26" s="92" t="s">
        <v>1</v>
      </c>
      <c r="F26" s="92" t="s">
        <v>1</v>
      </c>
      <c r="G26" s="151" t="s">
        <v>1</v>
      </c>
      <c r="H26" s="151" t="s">
        <v>1</v>
      </c>
      <c r="I26" s="90"/>
      <c r="J26" s="90"/>
      <c r="K26" s="90"/>
      <c r="L26" s="90"/>
      <c r="M26" s="90"/>
    </row>
    <row r="27" spans="1:13" ht="12.75" customHeight="1">
      <c r="A27" s="53" t="s">
        <v>20</v>
      </c>
      <c r="B27" s="92" t="s">
        <v>1</v>
      </c>
      <c r="C27" s="92" t="s">
        <v>1</v>
      </c>
      <c r="D27" s="145" t="s">
        <v>1</v>
      </c>
      <c r="E27" s="92" t="s">
        <v>1</v>
      </c>
      <c r="F27" s="92" t="s">
        <v>1</v>
      </c>
      <c r="G27" s="151" t="s">
        <v>1</v>
      </c>
      <c r="H27" s="151" t="s">
        <v>1</v>
      </c>
      <c r="I27" s="90"/>
      <c r="J27" s="90"/>
      <c r="K27" s="90"/>
      <c r="L27" s="90"/>
      <c r="M27" s="90"/>
    </row>
    <row r="28" spans="1:13" ht="12.75" customHeight="1">
      <c r="A28" s="53" t="s">
        <v>21</v>
      </c>
      <c r="B28" s="92" t="s">
        <v>1</v>
      </c>
      <c r="C28" s="92" t="s">
        <v>1</v>
      </c>
      <c r="D28" s="145" t="s">
        <v>1</v>
      </c>
      <c r="E28" s="92" t="s">
        <v>1</v>
      </c>
      <c r="F28" s="92" t="s">
        <v>1</v>
      </c>
      <c r="G28" s="151" t="s">
        <v>1</v>
      </c>
      <c r="H28" s="151" t="s">
        <v>1</v>
      </c>
      <c r="I28" s="90"/>
      <c r="J28" s="90"/>
      <c r="K28" s="90"/>
      <c r="L28" s="90"/>
      <c r="M28" s="90"/>
    </row>
    <row r="29" spans="1:13" ht="12.75" customHeight="1">
      <c r="A29" s="53" t="s">
        <v>22</v>
      </c>
      <c r="B29" s="87" t="s">
        <v>1</v>
      </c>
      <c r="C29" s="87" t="s">
        <v>1</v>
      </c>
      <c r="D29" s="146" t="s">
        <v>1</v>
      </c>
      <c r="E29" s="87" t="s">
        <v>1</v>
      </c>
      <c r="F29" s="87" t="s">
        <v>1</v>
      </c>
      <c r="G29" s="151" t="s">
        <v>1</v>
      </c>
      <c r="H29" s="151" t="s">
        <v>1</v>
      </c>
      <c r="I29" s="90"/>
      <c r="J29" s="90"/>
      <c r="K29" s="90"/>
      <c r="L29" s="90"/>
      <c r="M29" s="90"/>
    </row>
    <row r="30" spans="1:13" ht="12.75" customHeight="1">
      <c r="A30" s="53" t="s">
        <v>50</v>
      </c>
      <c r="B30" s="88" t="s">
        <v>1</v>
      </c>
      <c r="C30" s="88" t="s">
        <v>1</v>
      </c>
      <c r="D30" s="147" t="s">
        <v>1</v>
      </c>
      <c r="E30" s="88" t="s">
        <v>1</v>
      </c>
      <c r="F30" s="88" t="s">
        <v>1</v>
      </c>
      <c r="G30" s="151" t="s">
        <v>1</v>
      </c>
      <c r="H30" s="151" t="s">
        <v>1</v>
      </c>
      <c r="I30" s="90"/>
      <c r="J30" s="90"/>
      <c r="K30" s="90"/>
      <c r="L30" s="90"/>
      <c r="M30" s="90"/>
    </row>
    <row r="31" spans="1:13" ht="12.75" customHeight="1">
      <c r="A31" s="53" t="s">
        <v>51</v>
      </c>
      <c r="B31" s="87" t="s">
        <v>1</v>
      </c>
      <c r="C31" s="87" t="s">
        <v>1</v>
      </c>
      <c r="D31" s="146" t="s">
        <v>1</v>
      </c>
      <c r="E31" s="87" t="s">
        <v>1</v>
      </c>
      <c r="F31" s="87" t="s">
        <v>1</v>
      </c>
      <c r="G31" s="151" t="s">
        <v>1</v>
      </c>
      <c r="H31" s="151" t="s">
        <v>1</v>
      </c>
      <c r="I31" s="90"/>
      <c r="J31" s="90"/>
      <c r="K31" s="90"/>
      <c r="L31" s="90"/>
      <c r="M31" s="90"/>
    </row>
    <row r="32" spans="1:13" ht="12.75" customHeight="1">
      <c r="A32" s="53" t="s">
        <v>52</v>
      </c>
      <c r="B32" s="88" t="s">
        <v>1</v>
      </c>
      <c r="C32" s="88" t="s">
        <v>1</v>
      </c>
      <c r="D32" s="147" t="s">
        <v>1</v>
      </c>
      <c r="E32" s="88" t="s">
        <v>1</v>
      </c>
      <c r="F32" s="88" t="s">
        <v>1</v>
      </c>
      <c r="G32" s="151" t="s">
        <v>1</v>
      </c>
      <c r="H32" s="151" t="s">
        <v>1</v>
      </c>
      <c r="I32" s="90"/>
      <c r="J32" s="90"/>
      <c r="K32" s="90"/>
      <c r="L32" s="90"/>
      <c r="M32" s="90"/>
    </row>
    <row r="33" spans="1:13" ht="12.75" customHeight="1">
      <c r="A33" s="53" t="s">
        <v>66</v>
      </c>
      <c r="B33" s="88" t="s">
        <v>1</v>
      </c>
      <c r="C33" s="88" t="s">
        <v>1</v>
      </c>
      <c r="D33" s="147" t="s">
        <v>1</v>
      </c>
      <c r="E33" s="88" t="s">
        <v>1</v>
      </c>
      <c r="F33" s="88" t="s">
        <v>1</v>
      </c>
      <c r="G33" s="151" t="s">
        <v>1</v>
      </c>
      <c r="H33" s="151" t="s">
        <v>1</v>
      </c>
      <c r="I33" s="90"/>
      <c r="L33" s="90"/>
      <c r="M33" s="90"/>
    </row>
    <row r="34" spans="4:5" ht="11.25">
      <c r="D34" s="143"/>
      <c r="E34" s="8"/>
    </row>
    <row r="35" ht="11.25">
      <c r="E35" s="8"/>
    </row>
    <row r="36" ht="11.25">
      <c r="E36" s="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zoomScalePageLayoutView="0" workbookViewId="0" topLeftCell="A1">
      <selection activeCell="H67" activeCellId="2" sqref="H59:I61 H63:I65 H67:I69"/>
    </sheetView>
  </sheetViews>
  <sheetFormatPr defaultColWidth="9.125" defaultRowHeight="12.75"/>
  <cols>
    <col min="1" max="1" width="20.875" style="175" bestFit="1" customWidth="1"/>
    <col min="2" max="8" width="10.75390625" style="175" customWidth="1"/>
    <col min="9" max="9" width="12.25390625" style="175" bestFit="1" customWidth="1"/>
    <col min="10" max="16384" width="9.125" style="175" customWidth="1"/>
  </cols>
  <sheetData>
    <row r="1" ht="14.25" customHeight="1">
      <c r="A1" s="174" t="s">
        <v>118</v>
      </c>
    </row>
    <row r="2" spans="1:7" s="178" customFormat="1" ht="12.75" customHeight="1">
      <c r="A2" s="176" t="s">
        <v>59</v>
      </c>
      <c r="B2" s="177"/>
      <c r="C2" s="100"/>
      <c r="D2" s="100"/>
      <c r="E2" s="100"/>
      <c r="F2" s="100"/>
      <c r="G2" s="100"/>
    </row>
    <row r="3" spans="1:8" ht="24" customHeight="1">
      <c r="A3" s="152"/>
      <c r="B3" s="153" t="s">
        <v>112</v>
      </c>
      <c r="C3" s="154" t="s">
        <v>114</v>
      </c>
      <c r="D3" s="154" t="s">
        <v>115</v>
      </c>
      <c r="E3" s="154">
        <v>42522</v>
      </c>
      <c r="F3" s="154">
        <v>42552</v>
      </c>
      <c r="G3" s="155" t="s">
        <v>2</v>
      </c>
      <c r="H3" s="156" t="s">
        <v>3</v>
      </c>
    </row>
    <row r="4" spans="1:9" ht="12.75" customHeight="1">
      <c r="A4" s="157" t="s">
        <v>57</v>
      </c>
      <c r="B4" s="158">
        <v>33556.77279999999</v>
      </c>
      <c r="C4" s="158">
        <v>28126.409700000004</v>
      </c>
      <c r="D4" s="158">
        <v>4747.665</v>
      </c>
      <c r="E4" s="158">
        <v>185.08</v>
      </c>
      <c r="F4" s="158">
        <v>150</v>
      </c>
      <c r="G4" s="159">
        <f>F4-E4</f>
        <v>-35.08000000000001</v>
      </c>
      <c r="H4" s="160">
        <f>D4-C4</f>
        <v>-23378.744700000003</v>
      </c>
      <c r="I4" s="179"/>
    </row>
    <row r="5" spans="1:9" ht="12.75" customHeight="1">
      <c r="A5" s="161" t="s">
        <v>35</v>
      </c>
      <c r="B5" s="162">
        <v>32077.054799999998</v>
      </c>
      <c r="C5" s="162">
        <v>27544.856700000004</v>
      </c>
      <c r="D5" s="162">
        <v>3457.5833</v>
      </c>
      <c r="E5" s="158">
        <v>135.08</v>
      </c>
      <c r="F5" s="158" t="s">
        <v>1</v>
      </c>
      <c r="G5" s="163">
        <f>-E5</f>
        <v>-135.08</v>
      </c>
      <c r="H5" s="164">
        <f>D5-C5</f>
        <v>-24087.273400000005</v>
      </c>
      <c r="I5" s="179"/>
    </row>
    <row r="6" spans="1:10" ht="12.75" customHeight="1">
      <c r="A6" s="165" t="s">
        <v>18</v>
      </c>
      <c r="B6" s="166">
        <v>12086.736599999998</v>
      </c>
      <c r="C6" s="166">
        <v>10521.9865</v>
      </c>
      <c r="D6" s="166">
        <v>544.6168</v>
      </c>
      <c r="E6" s="166" t="s">
        <v>1</v>
      </c>
      <c r="F6" s="162" t="s">
        <v>1</v>
      </c>
      <c r="G6" s="163" t="s">
        <v>1</v>
      </c>
      <c r="H6" s="164">
        <f>D6-C6</f>
        <v>-9977.369700000001</v>
      </c>
      <c r="I6" s="179"/>
      <c r="J6" s="180"/>
    </row>
    <row r="7" spans="1:10" ht="12.75" customHeight="1">
      <c r="A7" s="165" t="s">
        <v>19</v>
      </c>
      <c r="B7" s="166">
        <v>17633.879200000003</v>
      </c>
      <c r="C7" s="166">
        <v>15497.1478</v>
      </c>
      <c r="D7" s="166">
        <v>1661.9189000000001</v>
      </c>
      <c r="E7" s="166">
        <v>69.512</v>
      </c>
      <c r="F7" s="162" t="s">
        <v>1</v>
      </c>
      <c r="G7" s="163">
        <f>-E7</f>
        <v>-69.512</v>
      </c>
      <c r="H7" s="164">
        <f>D7-C7</f>
        <v>-13835.2289</v>
      </c>
      <c r="I7" s="179"/>
      <c r="J7" s="180"/>
    </row>
    <row r="8" spans="1:10" ht="12.75" customHeight="1">
      <c r="A8" s="165" t="s">
        <v>20</v>
      </c>
      <c r="B8" s="166">
        <v>2229.2565999999997</v>
      </c>
      <c r="C8" s="166">
        <v>1497.8991999999996</v>
      </c>
      <c r="D8" s="166">
        <v>1154.0126</v>
      </c>
      <c r="E8" s="166">
        <v>65.568</v>
      </c>
      <c r="F8" s="162" t="s">
        <v>1</v>
      </c>
      <c r="G8" s="163">
        <f>-E8</f>
        <v>-65.568</v>
      </c>
      <c r="H8" s="164">
        <f>D8-C8</f>
        <v>-343.8865999999996</v>
      </c>
      <c r="I8" s="179"/>
      <c r="J8" s="180"/>
    </row>
    <row r="9" spans="1:10" ht="12.75" customHeight="1">
      <c r="A9" s="165" t="s">
        <v>21</v>
      </c>
      <c r="B9" s="166">
        <v>127.1824</v>
      </c>
      <c r="C9" s="166">
        <v>27.8232</v>
      </c>
      <c r="D9" s="166">
        <v>97.035</v>
      </c>
      <c r="E9" s="166" t="s">
        <v>1</v>
      </c>
      <c r="F9" s="162" t="s">
        <v>1</v>
      </c>
      <c r="G9" s="163" t="s">
        <v>1</v>
      </c>
      <c r="H9" s="164">
        <f>D9-C9</f>
        <v>69.2118</v>
      </c>
      <c r="I9" s="179"/>
      <c r="J9" s="180"/>
    </row>
    <row r="10" spans="1:10" ht="12.75" customHeight="1">
      <c r="A10" s="165" t="s">
        <v>22</v>
      </c>
      <c r="B10" s="166" t="s">
        <v>1</v>
      </c>
      <c r="C10" s="166" t="s">
        <v>1</v>
      </c>
      <c r="D10" s="181" t="s">
        <v>1</v>
      </c>
      <c r="E10" s="166" t="s">
        <v>1</v>
      </c>
      <c r="F10" s="162" t="s">
        <v>1</v>
      </c>
      <c r="G10" s="168" t="s">
        <v>1</v>
      </c>
      <c r="H10" s="164" t="s">
        <v>1</v>
      </c>
      <c r="J10" s="180"/>
    </row>
    <row r="11" spans="1:10" ht="12.75" customHeight="1">
      <c r="A11" s="165" t="s">
        <v>50</v>
      </c>
      <c r="B11" s="166" t="s">
        <v>1</v>
      </c>
      <c r="C11" s="166" t="s">
        <v>1</v>
      </c>
      <c r="D11" s="181" t="s">
        <v>1</v>
      </c>
      <c r="E11" s="166" t="s">
        <v>1</v>
      </c>
      <c r="F11" s="162" t="s">
        <v>1</v>
      </c>
      <c r="G11" s="168" t="s">
        <v>1</v>
      </c>
      <c r="H11" s="164" t="s">
        <v>1</v>
      </c>
      <c r="J11" s="180"/>
    </row>
    <row r="12" spans="1:10" ht="12.75" customHeight="1">
      <c r="A12" s="165" t="s">
        <v>51</v>
      </c>
      <c r="B12" s="166" t="s">
        <v>1</v>
      </c>
      <c r="C12" s="166" t="s">
        <v>1</v>
      </c>
      <c r="D12" s="181" t="s">
        <v>1</v>
      </c>
      <c r="E12" s="166" t="s">
        <v>1</v>
      </c>
      <c r="F12" s="162" t="s">
        <v>1</v>
      </c>
      <c r="G12" s="168" t="s">
        <v>1</v>
      </c>
      <c r="H12" s="164" t="s">
        <v>1</v>
      </c>
      <c r="J12" s="180"/>
    </row>
    <row r="13" spans="1:10" ht="12.75" customHeight="1">
      <c r="A13" s="165" t="s">
        <v>52</v>
      </c>
      <c r="B13" s="166" t="s">
        <v>1</v>
      </c>
      <c r="C13" s="166" t="s">
        <v>1</v>
      </c>
      <c r="D13" s="181" t="s">
        <v>1</v>
      </c>
      <c r="E13" s="166" t="s">
        <v>1</v>
      </c>
      <c r="F13" s="162" t="s">
        <v>1</v>
      </c>
      <c r="G13" s="168" t="s">
        <v>1</v>
      </c>
      <c r="H13" s="164" t="s">
        <v>1</v>
      </c>
      <c r="J13" s="180"/>
    </row>
    <row r="14" spans="1:10" ht="12.75" customHeight="1">
      <c r="A14" s="165" t="s">
        <v>66</v>
      </c>
      <c r="B14" s="166" t="s">
        <v>1</v>
      </c>
      <c r="C14" s="166" t="s">
        <v>1</v>
      </c>
      <c r="D14" s="181" t="s">
        <v>1</v>
      </c>
      <c r="E14" s="166" t="s">
        <v>1</v>
      </c>
      <c r="F14" s="162" t="s">
        <v>1</v>
      </c>
      <c r="G14" s="168" t="s">
        <v>1</v>
      </c>
      <c r="H14" s="164" t="s">
        <v>1</v>
      </c>
      <c r="J14" s="180"/>
    </row>
    <row r="15" spans="1:10" ht="12.75" customHeight="1">
      <c r="A15" s="161" t="s">
        <v>11</v>
      </c>
      <c r="B15" s="162">
        <v>1058.965</v>
      </c>
      <c r="C15" s="162">
        <v>160.8</v>
      </c>
      <c r="D15" s="162">
        <v>1290.0817</v>
      </c>
      <c r="E15" s="162">
        <v>50</v>
      </c>
      <c r="F15" s="162">
        <v>150</v>
      </c>
      <c r="G15" s="167">
        <f>F15-E15</f>
        <v>100</v>
      </c>
      <c r="H15" s="160">
        <f>+D15-C15</f>
        <v>1129.2817</v>
      </c>
      <c r="I15" s="179"/>
      <c r="J15" s="180"/>
    </row>
    <row r="16" spans="1:10" ht="12.75" customHeight="1">
      <c r="A16" s="165" t="s">
        <v>18</v>
      </c>
      <c r="B16" s="166" t="s">
        <v>1</v>
      </c>
      <c r="C16" s="166" t="s">
        <v>1</v>
      </c>
      <c r="D16" s="166" t="s">
        <v>1</v>
      </c>
      <c r="E16" s="166" t="s">
        <v>1</v>
      </c>
      <c r="F16" s="166" t="s">
        <v>1</v>
      </c>
      <c r="G16" s="168" t="s">
        <v>1</v>
      </c>
      <c r="H16" s="164" t="s">
        <v>1</v>
      </c>
      <c r="I16" s="179"/>
      <c r="J16" s="180"/>
    </row>
    <row r="17" spans="1:10" ht="12.75" customHeight="1">
      <c r="A17" s="165" t="s">
        <v>19</v>
      </c>
      <c r="B17" s="166">
        <v>490</v>
      </c>
      <c r="C17" s="166" t="s">
        <v>1</v>
      </c>
      <c r="D17" s="166">
        <v>330.0817</v>
      </c>
      <c r="E17" s="166" t="s">
        <v>1</v>
      </c>
      <c r="F17" s="166" t="s">
        <v>1</v>
      </c>
      <c r="G17" s="168" t="s">
        <v>1</v>
      </c>
      <c r="H17" s="164">
        <f>+D17</f>
        <v>330.0817</v>
      </c>
      <c r="I17" s="179"/>
      <c r="J17" s="180"/>
    </row>
    <row r="18" spans="1:10" ht="12.75" customHeight="1">
      <c r="A18" s="165" t="s">
        <v>20</v>
      </c>
      <c r="B18" s="166">
        <v>300.8</v>
      </c>
      <c r="C18" s="166">
        <v>60.8</v>
      </c>
      <c r="D18" s="166">
        <v>100</v>
      </c>
      <c r="E18" s="166" t="s">
        <v>1</v>
      </c>
      <c r="F18" s="166">
        <v>100</v>
      </c>
      <c r="G18" s="168">
        <f>F18</f>
        <v>100</v>
      </c>
      <c r="H18" s="164">
        <f>+D18-C18</f>
        <v>39.2</v>
      </c>
      <c r="I18" s="179"/>
      <c r="J18" s="180"/>
    </row>
    <row r="19" spans="1:10" ht="12.75" customHeight="1">
      <c r="A19" s="165" t="s">
        <v>21</v>
      </c>
      <c r="B19" s="166" t="s">
        <v>1</v>
      </c>
      <c r="C19" s="166" t="s">
        <v>1</v>
      </c>
      <c r="D19" s="166">
        <v>450</v>
      </c>
      <c r="E19" s="166">
        <v>50</v>
      </c>
      <c r="F19" s="166" t="s">
        <v>1</v>
      </c>
      <c r="G19" s="225">
        <f>-E19</f>
        <v>-50</v>
      </c>
      <c r="H19" s="164">
        <f>+D19</f>
        <v>450</v>
      </c>
      <c r="I19" s="179"/>
      <c r="J19" s="180"/>
    </row>
    <row r="20" spans="1:10" ht="12.75" customHeight="1">
      <c r="A20" s="165" t="s">
        <v>22</v>
      </c>
      <c r="B20" s="166">
        <v>168.165</v>
      </c>
      <c r="C20" s="166" t="s">
        <v>1</v>
      </c>
      <c r="D20" s="166" t="s">
        <v>1</v>
      </c>
      <c r="E20" s="166" t="s">
        <v>1</v>
      </c>
      <c r="F20" s="166" t="s">
        <v>1</v>
      </c>
      <c r="G20" s="168" t="s">
        <v>1</v>
      </c>
      <c r="H20" s="164" t="s">
        <v>1</v>
      </c>
      <c r="I20" s="179"/>
      <c r="J20" s="180"/>
    </row>
    <row r="21" spans="1:10" ht="12.75" customHeight="1">
      <c r="A21" s="165" t="s">
        <v>50</v>
      </c>
      <c r="B21" s="166" t="s">
        <v>1</v>
      </c>
      <c r="C21" s="166" t="s">
        <v>1</v>
      </c>
      <c r="D21" s="166">
        <v>100</v>
      </c>
      <c r="E21" s="166" t="s">
        <v>1</v>
      </c>
      <c r="F21" s="166" t="s">
        <v>1</v>
      </c>
      <c r="G21" s="168" t="s">
        <v>1</v>
      </c>
      <c r="H21" s="164">
        <f>+D21</f>
        <v>100</v>
      </c>
      <c r="I21" s="179"/>
      <c r="J21" s="180"/>
    </row>
    <row r="22" spans="1:10" ht="12.75" customHeight="1">
      <c r="A22" s="165" t="s">
        <v>51</v>
      </c>
      <c r="B22" s="166">
        <v>100</v>
      </c>
      <c r="C22" s="166">
        <v>100</v>
      </c>
      <c r="D22" s="166">
        <v>90</v>
      </c>
      <c r="E22" s="166" t="s">
        <v>1</v>
      </c>
      <c r="F22" s="166" t="s">
        <v>1</v>
      </c>
      <c r="G22" s="168" t="s">
        <v>1</v>
      </c>
      <c r="H22" s="164">
        <f>+D22-C22</f>
        <v>-10</v>
      </c>
      <c r="I22" s="179"/>
      <c r="J22" s="180"/>
    </row>
    <row r="23" spans="1:10" ht="12.75" customHeight="1">
      <c r="A23" s="165" t="s">
        <v>52</v>
      </c>
      <c r="B23" s="166" t="s">
        <v>1</v>
      </c>
      <c r="C23" s="166" t="s">
        <v>1</v>
      </c>
      <c r="D23" s="166">
        <v>220</v>
      </c>
      <c r="E23" s="166" t="s">
        <v>1</v>
      </c>
      <c r="F23" s="166">
        <v>50</v>
      </c>
      <c r="G23" s="168">
        <f>F23</f>
        <v>50</v>
      </c>
      <c r="H23" s="164">
        <f>+D23</f>
        <v>220</v>
      </c>
      <c r="I23" s="179"/>
      <c r="J23" s="180"/>
    </row>
    <row r="24" spans="1:10" ht="12.75" customHeight="1">
      <c r="A24" s="169" t="s">
        <v>66</v>
      </c>
      <c r="B24" s="166" t="s">
        <v>1</v>
      </c>
      <c r="C24" s="166" t="s">
        <v>1</v>
      </c>
      <c r="D24" s="166" t="s">
        <v>1</v>
      </c>
      <c r="E24" s="166" t="s">
        <v>1</v>
      </c>
      <c r="F24" s="166" t="s">
        <v>1</v>
      </c>
      <c r="G24" s="168" t="s">
        <v>1</v>
      </c>
      <c r="H24" s="164" t="s">
        <v>1</v>
      </c>
      <c r="I24" s="179"/>
      <c r="J24" s="180"/>
    </row>
    <row r="25" spans="1:10" ht="12.75" customHeight="1">
      <c r="A25" s="161" t="s">
        <v>12</v>
      </c>
      <c r="B25" s="162">
        <v>420.753</v>
      </c>
      <c r="C25" s="162">
        <v>420.753</v>
      </c>
      <c r="D25" s="166" t="s">
        <v>1</v>
      </c>
      <c r="E25" s="162" t="s">
        <v>1</v>
      </c>
      <c r="F25" s="166" t="s">
        <v>1</v>
      </c>
      <c r="G25" s="167" t="s">
        <v>1</v>
      </c>
      <c r="H25" s="160">
        <f>-C25</f>
        <v>-420.753</v>
      </c>
      <c r="I25" s="182"/>
      <c r="J25" s="180"/>
    </row>
    <row r="26" spans="1:10" ht="12.75" customHeight="1">
      <c r="A26" s="165" t="s">
        <v>18</v>
      </c>
      <c r="B26" s="166" t="s">
        <v>1</v>
      </c>
      <c r="C26" s="166" t="s">
        <v>1</v>
      </c>
      <c r="D26" s="166" t="s">
        <v>1</v>
      </c>
      <c r="E26" s="162" t="s">
        <v>1</v>
      </c>
      <c r="F26" s="166" t="s">
        <v>1</v>
      </c>
      <c r="G26" s="168" t="s">
        <v>1</v>
      </c>
      <c r="H26" s="164" t="s">
        <v>1</v>
      </c>
      <c r="I26" s="182"/>
      <c r="J26" s="180"/>
    </row>
    <row r="27" spans="1:10" ht="12.75" customHeight="1">
      <c r="A27" s="165" t="s">
        <v>19</v>
      </c>
      <c r="B27" s="166">
        <v>420.753</v>
      </c>
      <c r="C27" s="166">
        <v>420.753</v>
      </c>
      <c r="D27" s="166" t="s">
        <v>1</v>
      </c>
      <c r="E27" s="162" t="s">
        <v>1</v>
      </c>
      <c r="F27" s="166" t="s">
        <v>1</v>
      </c>
      <c r="G27" s="168" t="s">
        <v>1</v>
      </c>
      <c r="H27" s="164">
        <f>-C27</f>
        <v>-420.753</v>
      </c>
      <c r="I27" s="182"/>
      <c r="J27" s="180"/>
    </row>
    <row r="28" spans="1:10" ht="12.75" customHeight="1">
      <c r="A28" s="165" t="s">
        <v>20</v>
      </c>
      <c r="B28" s="166" t="s">
        <v>1</v>
      </c>
      <c r="C28" s="166" t="s">
        <v>1</v>
      </c>
      <c r="D28" s="166" t="s">
        <v>1</v>
      </c>
      <c r="E28" s="162" t="s">
        <v>1</v>
      </c>
      <c r="F28" s="166" t="s">
        <v>1</v>
      </c>
      <c r="G28" s="168" t="s">
        <v>1</v>
      </c>
      <c r="H28" s="164" t="s">
        <v>1</v>
      </c>
      <c r="I28" s="182"/>
      <c r="J28" s="180"/>
    </row>
    <row r="29" spans="1:10" ht="12.75" customHeight="1">
      <c r="A29" s="165" t="s">
        <v>21</v>
      </c>
      <c r="B29" s="166" t="s">
        <v>1</v>
      </c>
      <c r="C29" s="166" t="s">
        <v>1</v>
      </c>
      <c r="D29" s="166" t="s">
        <v>1</v>
      </c>
      <c r="E29" s="162" t="s">
        <v>1</v>
      </c>
      <c r="F29" s="166" t="s">
        <v>1</v>
      </c>
      <c r="G29" s="168" t="s">
        <v>1</v>
      </c>
      <c r="H29" s="164" t="s">
        <v>1</v>
      </c>
      <c r="I29" s="182"/>
      <c r="J29" s="180"/>
    </row>
    <row r="30" spans="1:10" ht="12.75" customHeight="1">
      <c r="A30" s="165" t="s">
        <v>22</v>
      </c>
      <c r="B30" s="166" t="s">
        <v>1</v>
      </c>
      <c r="C30" s="166" t="s">
        <v>1</v>
      </c>
      <c r="D30" s="166" t="s">
        <v>1</v>
      </c>
      <c r="E30" s="162" t="s">
        <v>1</v>
      </c>
      <c r="F30" s="166" t="s">
        <v>1</v>
      </c>
      <c r="G30" s="168" t="s">
        <v>1</v>
      </c>
      <c r="H30" s="164" t="s">
        <v>1</v>
      </c>
      <c r="I30" s="182"/>
      <c r="J30" s="180"/>
    </row>
    <row r="31" spans="1:10" ht="12.75" customHeight="1">
      <c r="A31" s="165" t="s">
        <v>50</v>
      </c>
      <c r="B31" s="166" t="s">
        <v>1</v>
      </c>
      <c r="C31" s="166" t="s">
        <v>1</v>
      </c>
      <c r="D31" s="166" t="s">
        <v>1</v>
      </c>
      <c r="E31" s="162" t="s">
        <v>1</v>
      </c>
      <c r="F31" s="166" t="s">
        <v>1</v>
      </c>
      <c r="G31" s="168" t="s">
        <v>1</v>
      </c>
      <c r="H31" s="164" t="s">
        <v>1</v>
      </c>
      <c r="I31" s="182"/>
      <c r="J31" s="180"/>
    </row>
    <row r="32" spans="1:10" ht="12.75" customHeight="1">
      <c r="A32" s="165" t="s">
        <v>51</v>
      </c>
      <c r="B32" s="166" t="s">
        <v>1</v>
      </c>
      <c r="C32" s="166" t="s">
        <v>1</v>
      </c>
      <c r="D32" s="166" t="s">
        <v>1</v>
      </c>
      <c r="E32" s="162" t="s">
        <v>1</v>
      </c>
      <c r="F32" s="166" t="s">
        <v>1</v>
      </c>
      <c r="G32" s="168" t="s">
        <v>1</v>
      </c>
      <c r="H32" s="164" t="s">
        <v>1</v>
      </c>
      <c r="I32" s="182"/>
      <c r="J32" s="180"/>
    </row>
    <row r="33" spans="1:10" ht="12.75" customHeight="1">
      <c r="A33" s="165" t="s">
        <v>52</v>
      </c>
      <c r="B33" s="166" t="s">
        <v>1</v>
      </c>
      <c r="C33" s="166" t="s">
        <v>1</v>
      </c>
      <c r="D33" s="166" t="s">
        <v>1</v>
      </c>
      <c r="E33" s="162" t="s">
        <v>1</v>
      </c>
      <c r="F33" s="166" t="s">
        <v>1</v>
      </c>
      <c r="G33" s="168" t="s">
        <v>1</v>
      </c>
      <c r="H33" s="164" t="s">
        <v>1</v>
      </c>
      <c r="I33" s="182"/>
      <c r="J33" s="180"/>
    </row>
    <row r="34" spans="1:10" ht="12.75" customHeight="1">
      <c r="A34" s="169" t="s">
        <v>66</v>
      </c>
      <c r="B34" s="166" t="s">
        <v>1</v>
      </c>
      <c r="C34" s="166" t="s">
        <v>1</v>
      </c>
      <c r="D34" s="166" t="s">
        <v>1</v>
      </c>
      <c r="E34" s="162" t="s">
        <v>1</v>
      </c>
      <c r="F34" s="166" t="s">
        <v>1</v>
      </c>
      <c r="G34" s="168" t="s">
        <v>1</v>
      </c>
      <c r="H34" s="164" t="s">
        <v>1</v>
      </c>
      <c r="I34" s="182"/>
      <c r="J34" s="180"/>
    </row>
    <row r="36" ht="14.25" customHeight="1">
      <c r="A36" s="174" t="s">
        <v>119</v>
      </c>
    </row>
    <row r="37" ht="12.75" customHeight="1">
      <c r="A37" s="183" t="s">
        <v>4</v>
      </c>
    </row>
    <row r="38" spans="1:10" ht="24" customHeight="1">
      <c r="A38" s="170"/>
      <c r="B38" s="153" t="s">
        <v>83</v>
      </c>
      <c r="C38" s="154">
        <v>42156</v>
      </c>
      <c r="D38" s="154">
        <v>42186</v>
      </c>
      <c r="E38" s="153" t="s">
        <v>112</v>
      </c>
      <c r="F38" s="154">
        <v>42522</v>
      </c>
      <c r="G38" s="154">
        <v>42552</v>
      </c>
      <c r="H38" s="156" t="s">
        <v>2</v>
      </c>
      <c r="I38" s="156" t="s">
        <v>36</v>
      </c>
      <c r="J38" s="184"/>
    </row>
    <row r="39" spans="1:14" ht="12.75" customHeight="1">
      <c r="A39" s="171" t="s">
        <v>60</v>
      </c>
      <c r="B39" s="158">
        <v>82534.65401928</v>
      </c>
      <c r="C39" s="158">
        <v>85054.50241448</v>
      </c>
      <c r="D39" s="158">
        <v>88026.59799668001</v>
      </c>
      <c r="E39" s="158">
        <v>102877.68537795</v>
      </c>
      <c r="F39" s="158">
        <v>99440.49075696</v>
      </c>
      <c r="G39" s="158">
        <v>101225.03088788001</v>
      </c>
      <c r="H39" s="159">
        <f>G39/F39-1</f>
        <v>0.017945809773621813</v>
      </c>
      <c r="I39" s="159">
        <f>G39/E39-1</f>
        <v>-0.016064265870664673</v>
      </c>
      <c r="M39" s="185"/>
      <c r="N39" s="185"/>
    </row>
    <row r="40" spans="1:17" ht="12.75" customHeight="1">
      <c r="A40" s="197" t="s">
        <v>37</v>
      </c>
      <c r="B40" s="172">
        <v>37501.24031672</v>
      </c>
      <c r="C40" s="172">
        <v>34708.72898877001</v>
      </c>
      <c r="D40" s="172">
        <v>37782.32557389</v>
      </c>
      <c r="E40" s="172">
        <v>42225.592244900006</v>
      </c>
      <c r="F40" s="172">
        <v>36815.89630586</v>
      </c>
      <c r="G40" s="172">
        <v>38952.05976984</v>
      </c>
      <c r="H40" s="163">
        <f>G40/F40-1</f>
        <v>0.058022856383371346</v>
      </c>
      <c r="I40" s="226">
        <f aca="true" t="shared" si="0" ref="I40:I52">G40/E40-1</f>
        <v>-0.07752484455574171</v>
      </c>
      <c r="M40" s="185"/>
      <c r="N40" s="185"/>
      <c r="O40" s="185"/>
      <c r="P40" s="185"/>
      <c r="Q40" s="185"/>
    </row>
    <row r="41" spans="1:14" ht="12.75" customHeight="1">
      <c r="A41" s="197" t="s">
        <v>38</v>
      </c>
      <c r="B41" s="172">
        <v>34615.594705899995</v>
      </c>
      <c r="C41" s="172">
        <v>38842.51858383001</v>
      </c>
      <c r="D41" s="172">
        <v>38961.96276958</v>
      </c>
      <c r="E41" s="172">
        <v>47128.88711009</v>
      </c>
      <c r="F41" s="172">
        <v>48079.573869320004</v>
      </c>
      <c r="G41" s="172">
        <v>48496.49285473</v>
      </c>
      <c r="H41" s="163">
        <f aca="true" t="shared" si="1" ref="H41:H52">G41/F41-1</f>
        <v>0.008671436784011055</v>
      </c>
      <c r="I41" s="163">
        <f t="shared" si="0"/>
        <v>0.02901841797039184</v>
      </c>
      <c r="M41" s="185"/>
      <c r="N41" s="185"/>
    </row>
    <row r="42" spans="1:14" ht="12.75" customHeight="1">
      <c r="A42" s="197" t="s">
        <v>39</v>
      </c>
      <c r="B42" s="172">
        <v>6252.77739328</v>
      </c>
      <c r="C42" s="172">
        <v>6585.197592850001</v>
      </c>
      <c r="D42" s="172">
        <v>6535.6961300699995</v>
      </c>
      <c r="E42" s="172">
        <v>7108.0608438300005</v>
      </c>
      <c r="F42" s="172">
        <v>8361.379498549999</v>
      </c>
      <c r="G42" s="172">
        <v>8083.634054440001</v>
      </c>
      <c r="H42" s="163">
        <f t="shared" si="1"/>
        <v>-0.033217657942468004</v>
      </c>
      <c r="I42" s="163">
        <f t="shared" si="0"/>
        <v>0.13724885479234827</v>
      </c>
      <c r="M42" s="185"/>
      <c r="N42" s="185"/>
    </row>
    <row r="43" spans="1:14" ht="12.75" customHeight="1">
      <c r="A43" s="197" t="s">
        <v>40</v>
      </c>
      <c r="B43" s="172">
        <v>4165.04160338</v>
      </c>
      <c r="C43" s="172">
        <v>4918.057249029999</v>
      </c>
      <c r="D43" s="172">
        <v>4746.61352314</v>
      </c>
      <c r="E43" s="172">
        <v>6415.14517913</v>
      </c>
      <c r="F43" s="172">
        <v>6183.64108323</v>
      </c>
      <c r="G43" s="172">
        <v>5692.844208869999</v>
      </c>
      <c r="H43" s="226">
        <f t="shared" si="1"/>
        <v>-0.07937020725394928</v>
      </c>
      <c r="I43" s="226">
        <f t="shared" si="0"/>
        <v>-0.1125930824776683</v>
      </c>
      <c r="M43" s="185"/>
      <c r="N43" s="185"/>
    </row>
    <row r="44" spans="1:14" ht="12.75" customHeight="1">
      <c r="A44" s="186" t="s">
        <v>44</v>
      </c>
      <c r="B44" s="158">
        <v>36033.658588289996</v>
      </c>
      <c r="C44" s="158">
        <v>33369.22049327</v>
      </c>
      <c r="D44" s="158">
        <v>34117.44879377</v>
      </c>
      <c r="E44" s="158">
        <v>35383.464017800005</v>
      </c>
      <c r="F44" s="158">
        <v>46008.745240259996</v>
      </c>
      <c r="G44" s="158">
        <v>46094.965718600004</v>
      </c>
      <c r="H44" s="159">
        <f t="shared" si="1"/>
        <v>0.001874001950928239</v>
      </c>
      <c r="I44" s="159">
        <f t="shared" si="0"/>
        <v>0.3027262027090245</v>
      </c>
      <c r="K44" s="187"/>
      <c r="L44" s="187"/>
      <c r="M44" s="185"/>
      <c r="N44" s="185"/>
    </row>
    <row r="45" spans="1:14" ht="12.75" customHeight="1">
      <c r="A45" s="197" t="s">
        <v>37</v>
      </c>
      <c r="B45" s="172">
        <v>16204.947857129999</v>
      </c>
      <c r="C45" s="172">
        <v>12069.224270390001</v>
      </c>
      <c r="D45" s="172">
        <v>12766.15138906</v>
      </c>
      <c r="E45" s="172">
        <v>12997.217447359999</v>
      </c>
      <c r="F45" s="172">
        <v>16419.256678830003</v>
      </c>
      <c r="G45" s="172">
        <v>16886.65651516</v>
      </c>
      <c r="H45" s="163">
        <f t="shared" si="1"/>
        <v>0.028466564928766536</v>
      </c>
      <c r="I45" s="163">
        <f t="shared" si="0"/>
        <v>0.2992516731794794</v>
      </c>
      <c r="K45" s="187"/>
      <c r="L45" s="187"/>
      <c r="M45" s="185"/>
      <c r="N45" s="188"/>
    </row>
    <row r="46" spans="1:14" ht="12.75" customHeight="1">
      <c r="A46" s="197" t="s">
        <v>38</v>
      </c>
      <c r="B46" s="172">
        <v>14001.55295276</v>
      </c>
      <c r="C46" s="172">
        <v>14991.8725347</v>
      </c>
      <c r="D46" s="172">
        <v>15086.34320755</v>
      </c>
      <c r="E46" s="172">
        <v>15860.4432707</v>
      </c>
      <c r="F46" s="172">
        <v>21370.869743770003</v>
      </c>
      <c r="G46" s="172">
        <v>21461.13718199</v>
      </c>
      <c r="H46" s="163">
        <f>G46/F46-1</f>
        <v>0.0042238542138095525</v>
      </c>
      <c r="I46" s="163">
        <f t="shared" si="0"/>
        <v>0.353123416268984</v>
      </c>
      <c r="K46" s="187"/>
      <c r="L46" s="187"/>
      <c r="M46" s="185"/>
      <c r="N46" s="188"/>
    </row>
    <row r="47" spans="1:14" ht="12.75" customHeight="1">
      <c r="A47" s="197" t="s">
        <v>39</v>
      </c>
      <c r="B47" s="172">
        <v>5490.10313239</v>
      </c>
      <c r="C47" s="172">
        <v>5876.20651237</v>
      </c>
      <c r="D47" s="172">
        <v>5847.5520938</v>
      </c>
      <c r="E47" s="172">
        <v>6112.28155894</v>
      </c>
      <c r="F47" s="172">
        <v>7623.12026988</v>
      </c>
      <c r="G47" s="172">
        <v>7187.948871</v>
      </c>
      <c r="H47" s="226">
        <f t="shared" si="1"/>
        <v>-0.05708573175729925</v>
      </c>
      <c r="I47" s="163">
        <f t="shared" si="0"/>
        <v>0.17598458148360296</v>
      </c>
      <c r="K47" s="187"/>
      <c r="L47" s="187"/>
      <c r="M47" s="185"/>
      <c r="N47" s="188"/>
    </row>
    <row r="48" spans="1:14" ht="12.75" customHeight="1">
      <c r="A48" s="197" t="s">
        <v>40</v>
      </c>
      <c r="B48" s="172">
        <v>337.05464601</v>
      </c>
      <c r="C48" s="172">
        <v>431.91717581</v>
      </c>
      <c r="D48" s="172">
        <v>417.40210336</v>
      </c>
      <c r="E48" s="172">
        <v>413.52174080000003</v>
      </c>
      <c r="F48" s="172">
        <v>595.49854778</v>
      </c>
      <c r="G48" s="172">
        <v>559.2231504499999</v>
      </c>
      <c r="H48" s="226">
        <f t="shared" si="1"/>
        <v>-0.06091601308724193</v>
      </c>
      <c r="I48" s="163">
        <f t="shared" si="0"/>
        <v>0.3523428039554235</v>
      </c>
      <c r="K48" s="187"/>
      <c r="L48" s="187"/>
      <c r="M48" s="185"/>
      <c r="N48" s="188"/>
    </row>
    <row r="49" spans="1:13" ht="12.75" customHeight="1">
      <c r="A49" s="186" t="s">
        <v>45</v>
      </c>
      <c r="B49" s="159">
        <f>+B39-B44</f>
        <v>46500.995430990006</v>
      </c>
      <c r="C49" s="159">
        <f>C39-C44</f>
        <v>51685.28192121</v>
      </c>
      <c r="D49" s="159">
        <f>D39-D44</f>
        <v>53909.149202910005</v>
      </c>
      <c r="E49" s="159">
        <f>E39-E44</f>
        <v>67494.22136015</v>
      </c>
      <c r="F49" s="159">
        <f aca="true" t="shared" si="2" ref="F49:G53">F39-F44</f>
        <v>53431.74551670001</v>
      </c>
      <c r="G49" s="159">
        <f t="shared" si="2"/>
        <v>55130.06516928001</v>
      </c>
      <c r="H49" s="159">
        <f t="shared" si="1"/>
        <v>0.031784843189320844</v>
      </c>
      <c r="I49" s="227">
        <f t="shared" si="0"/>
        <v>-0.1831883669698876</v>
      </c>
      <c r="K49" s="189"/>
      <c r="L49" s="189"/>
      <c r="M49" s="185"/>
    </row>
    <row r="50" spans="1:14" ht="12.75" customHeight="1">
      <c r="A50" s="197" t="s">
        <v>37</v>
      </c>
      <c r="B50" s="172">
        <f>+B40-B45</f>
        <v>21296.292459590004</v>
      </c>
      <c r="C50" s="172">
        <f>C40-C45</f>
        <v>22639.50471838001</v>
      </c>
      <c r="D50" s="172">
        <f>D40-D45</f>
        <v>25016.174184829997</v>
      </c>
      <c r="E50" s="172">
        <f>E40-E45</f>
        <v>29228.374797540007</v>
      </c>
      <c r="F50" s="172">
        <f t="shared" si="2"/>
        <v>20396.639627029996</v>
      </c>
      <c r="G50" s="172">
        <f t="shared" si="2"/>
        <v>22065.40325468</v>
      </c>
      <c r="H50" s="163">
        <f t="shared" si="1"/>
        <v>0.0818156156192773</v>
      </c>
      <c r="I50" s="226">
        <f t="shared" si="0"/>
        <v>-0.24506910125782544</v>
      </c>
      <c r="K50" s="187"/>
      <c r="L50" s="187"/>
      <c r="M50" s="185"/>
      <c r="N50" s="187"/>
    </row>
    <row r="51" spans="1:14" ht="12.75" customHeight="1">
      <c r="A51" s="197" t="s">
        <v>38</v>
      </c>
      <c r="B51" s="172">
        <f>+B41-B46</f>
        <v>20614.041753139994</v>
      </c>
      <c r="C51" s="172">
        <f>C41-C46</f>
        <v>23850.64604913001</v>
      </c>
      <c r="D51" s="172">
        <f>D41-D46</f>
        <v>23875.61956203</v>
      </c>
      <c r="E51" s="172">
        <f>E41-E46</f>
        <v>31268.443839389998</v>
      </c>
      <c r="F51" s="172">
        <f t="shared" si="2"/>
        <v>26708.70412555</v>
      </c>
      <c r="G51" s="172">
        <f t="shared" si="2"/>
        <v>27035.35567274</v>
      </c>
      <c r="H51" s="163">
        <f t="shared" si="1"/>
        <v>0.012230153348305572</v>
      </c>
      <c r="I51" s="226">
        <f t="shared" si="0"/>
        <v>-0.13537892030678622</v>
      </c>
      <c r="J51" s="190"/>
      <c r="K51" s="191"/>
      <c r="L51" s="191"/>
      <c r="M51" s="191"/>
      <c r="N51" s="191"/>
    </row>
    <row r="52" spans="1:14" ht="12.75" customHeight="1">
      <c r="A52" s="197" t="s">
        <v>39</v>
      </c>
      <c r="B52" s="172">
        <f>+B42-B47</f>
        <v>762.6742608900004</v>
      </c>
      <c r="C52" s="172">
        <f>C42-C47</f>
        <v>708.9910804800002</v>
      </c>
      <c r="D52" s="172">
        <f>D42-D47</f>
        <v>688.1440362699996</v>
      </c>
      <c r="E52" s="172">
        <f>E42-E47</f>
        <v>995.7792848900008</v>
      </c>
      <c r="F52" s="172">
        <f t="shared" si="2"/>
        <v>738.2592286699992</v>
      </c>
      <c r="G52" s="172">
        <f t="shared" si="2"/>
        <v>895.6851834400013</v>
      </c>
      <c r="H52" s="163">
        <f t="shared" si="1"/>
        <v>0.21323939973444106</v>
      </c>
      <c r="I52" s="226">
        <f t="shared" si="0"/>
        <v>-0.10051836081432086</v>
      </c>
      <c r="J52" s="190"/>
      <c r="K52" s="191"/>
      <c r="L52" s="191"/>
      <c r="M52" s="191"/>
      <c r="N52" s="191"/>
    </row>
    <row r="53" spans="1:14" ht="12.75" customHeight="1">
      <c r="A53" s="197" t="s">
        <v>40</v>
      </c>
      <c r="B53" s="172">
        <f>+B43-B48</f>
        <v>3827.9869573700003</v>
      </c>
      <c r="C53" s="172">
        <f>C43-C48</f>
        <v>4486.140073219999</v>
      </c>
      <c r="D53" s="172">
        <f>D43-D48</f>
        <v>4329.21141978</v>
      </c>
      <c r="E53" s="172">
        <f>E43-E48</f>
        <v>6001.62343833</v>
      </c>
      <c r="F53" s="172">
        <f t="shared" si="2"/>
        <v>5588.14253545</v>
      </c>
      <c r="G53" s="172">
        <f t="shared" si="2"/>
        <v>5133.62105842</v>
      </c>
      <c r="H53" s="226">
        <f>G53/F53-1</f>
        <v>-0.08133677230790215</v>
      </c>
      <c r="I53" s="226">
        <f>G53/E53-1</f>
        <v>-0.14462793089723214</v>
      </c>
      <c r="J53" s="190"/>
      <c r="K53" s="191"/>
      <c r="L53" s="191"/>
      <c r="M53" s="191"/>
      <c r="N53" s="191"/>
    </row>
    <row r="54" spans="1:14" ht="11.25">
      <c r="A54" s="51"/>
      <c r="B54" s="172"/>
      <c r="C54" s="172"/>
      <c r="D54" s="172"/>
      <c r="E54" s="172"/>
      <c r="F54" s="172"/>
      <c r="G54" s="172"/>
      <c r="H54" s="172"/>
      <c r="I54" s="173"/>
      <c r="J54" s="173"/>
      <c r="K54" s="185"/>
      <c r="L54" s="185"/>
      <c r="M54" s="185"/>
      <c r="N54" s="185"/>
    </row>
    <row r="55" spans="1:14" ht="14.25" customHeight="1">
      <c r="A55" s="174" t="s">
        <v>120</v>
      </c>
      <c r="C55" s="192"/>
      <c r="D55" s="192"/>
      <c r="E55" s="192"/>
      <c r="F55" s="192"/>
      <c r="G55" s="192"/>
      <c r="H55" s="192"/>
      <c r="K55" s="193"/>
      <c r="L55" s="193"/>
      <c r="M55" s="191"/>
      <c r="N55" s="188"/>
    </row>
    <row r="56" spans="1:14" ht="12.75" customHeight="1">
      <c r="A56" s="183" t="s">
        <v>4</v>
      </c>
      <c r="B56" s="183"/>
      <c r="C56" s="183"/>
      <c r="D56" s="183"/>
      <c r="E56" s="183"/>
      <c r="F56" s="183"/>
      <c r="G56" s="183"/>
      <c r="H56" s="184"/>
      <c r="I56" s="184"/>
      <c r="J56" s="184"/>
      <c r="K56" s="193"/>
      <c r="L56" s="193"/>
      <c r="M56" s="191"/>
      <c r="N56" s="188"/>
    </row>
    <row r="57" spans="1:13" s="188" customFormat="1" ht="24" customHeight="1">
      <c r="A57" s="170"/>
      <c r="B57" s="153" t="s">
        <v>83</v>
      </c>
      <c r="C57" s="154">
        <v>42156</v>
      </c>
      <c r="D57" s="154">
        <v>42186</v>
      </c>
      <c r="E57" s="153" t="s">
        <v>112</v>
      </c>
      <c r="F57" s="154">
        <v>42522</v>
      </c>
      <c r="G57" s="154">
        <v>42552</v>
      </c>
      <c r="H57" s="156" t="s">
        <v>2</v>
      </c>
      <c r="I57" s="156" t="s">
        <v>36</v>
      </c>
      <c r="J57" s="194"/>
      <c r="K57" s="193"/>
      <c r="L57" s="193"/>
      <c r="M57" s="191"/>
    </row>
    <row r="58" spans="1:14" ht="12.75" customHeight="1">
      <c r="A58" s="171" t="s">
        <v>13</v>
      </c>
      <c r="B58" s="158">
        <f>B59+B60+B61</f>
        <v>78756.32171564</v>
      </c>
      <c r="C58" s="158">
        <f>C59+C60+C61</f>
        <v>88673.89738999</v>
      </c>
      <c r="D58" s="158">
        <f>D59+D60+D61</f>
        <v>88664.03304974</v>
      </c>
      <c r="E58" s="158">
        <f>E59+E60+E61</f>
        <v>93953.51624836998</v>
      </c>
      <c r="F58" s="158">
        <f>F59+F60+F61</f>
        <v>90425.48936546</v>
      </c>
      <c r="G58" s="158">
        <f>G59+G60+G61</f>
        <v>90779.06424614</v>
      </c>
      <c r="H58" s="198">
        <f>G58/F58-1</f>
        <v>0.0039101240497687595</v>
      </c>
      <c r="I58" s="198">
        <f>G58/E58-1</f>
        <v>-0.03378747415730765</v>
      </c>
      <c r="J58" s="195"/>
      <c r="K58" s="188"/>
      <c r="L58" s="188"/>
      <c r="M58" s="191"/>
      <c r="N58" s="188"/>
    </row>
    <row r="59" spans="1:14" ht="12.75" customHeight="1">
      <c r="A59" s="197" t="s">
        <v>41</v>
      </c>
      <c r="B59" s="172">
        <v>53137.92552443</v>
      </c>
      <c r="C59" s="172">
        <v>62567.23211118</v>
      </c>
      <c r="D59" s="172">
        <v>62721.525248230006</v>
      </c>
      <c r="E59" s="172">
        <v>65526.569945979994</v>
      </c>
      <c r="F59" s="172">
        <v>60889.396875189996</v>
      </c>
      <c r="G59" s="172">
        <v>61220.99269835</v>
      </c>
      <c r="H59" s="173">
        <f>G59/F59-1</f>
        <v>0.005445871369685218</v>
      </c>
      <c r="I59" s="173">
        <f>G59/E59-1</f>
        <v>-0.06570734972362369</v>
      </c>
      <c r="J59" s="195"/>
      <c r="M59" s="191"/>
      <c r="N59" s="188"/>
    </row>
    <row r="60" spans="1:14" ht="12.75" customHeight="1">
      <c r="A60" s="197" t="s">
        <v>42</v>
      </c>
      <c r="B60" s="172">
        <v>25106.657938070002</v>
      </c>
      <c r="C60" s="172">
        <v>25552.542879769997</v>
      </c>
      <c r="D60" s="172">
        <v>25420.94344416</v>
      </c>
      <c r="E60" s="172">
        <v>27523.470896839997</v>
      </c>
      <c r="F60" s="172">
        <v>28791.500324949997</v>
      </c>
      <c r="G60" s="172">
        <v>28827.65499613</v>
      </c>
      <c r="H60" s="173">
        <f>G60/F60-1</f>
        <v>0.0012557411309570554</v>
      </c>
      <c r="I60" s="173">
        <f>G60/E60-1</f>
        <v>0.04738443433163586</v>
      </c>
      <c r="J60" s="195"/>
      <c r="M60" s="191"/>
      <c r="N60" s="188"/>
    </row>
    <row r="61" spans="1:14" ht="12.75" customHeight="1">
      <c r="A61" s="197" t="s">
        <v>43</v>
      </c>
      <c r="B61" s="172">
        <v>511.7382531399999</v>
      </c>
      <c r="C61" s="172">
        <v>554.12239904</v>
      </c>
      <c r="D61" s="172">
        <v>521.56435735</v>
      </c>
      <c r="E61" s="172">
        <v>903.47540555</v>
      </c>
      <c r="F61" s="172">
        <v>744.59216532</v>
      </c>
      <c r="G61" s="172">
        <v>730.4165516599999</v>
      </c>
      <c r="H61" s="173">
        <f>G61/F61-1</f>
        <v>-0.019038091347507002</v>
      </c>
      <c r="I61" s="173">
        <f>G61/E61-1</f>
        <v>-0.19154794123548802</v>
      </c>
      <c r="J61" s="195"/>
      <c r="M61" s="191"/>
      <c r="N61" s="188"/>
    </row>
    <row r="62" spans="1:14" ht="12.75" customHeight="1">
      <c r="A62" s="186" t="s">
        <v>44</v>
      </c>
      <c r="B62" s="158">
        <f>B63+B64+B65</f>
        <v>33363.157884110005</v>
      </c>
      <c r="C62" s="158">
        <f>C63+C64+C65</f>
        <v>41915.91969222</v>
      </c>
      <c r="D62" s="158">
        <f>D63+D64+D65</f>
        <v>42071.51287037</v>
      </c>
      <c r="E62" s="158">
        <f>E63+E64+E65</f>
        <v>42215.26383393</v>
      </c>
      <c r="F62" s="158">
        <f>F63+F64+F65</f>
        <v>50482.71594613999</v>
      </c>
      <c r="G62" s="158">
        <f>G63+G64+G65</f>
        <v>50510.0271795</v>
      </c>
      <c r="H62" s="198">
        <f aca="true" t="shared" si="3" ref="H62:H69">G62/F62-1</f>
        <v>0.0005410016645923665</v>
      </c>
      <c r="I62" s="198">
        <f aca="true" t="shared" si="4" ref="I62:I69">G62/E62-1</f>
        <v>0.19648730322284957</v>
      </c>
      <c r="J62" s="195"/>
      <c r="M62" s="191"/>
      <c r="N62" s="188"/>
    </row>
    <row r="63" spans="1:14" ht="12.75" customHeight="1">
      <c r="A63" s="197" t="s">
        <v>41</v>
      </c>
      <c r="B63" s="172">
        <v>21916.231668760007</v>
      </c>
      <c r="C63" s="172">
        <v>30522.023723579998</v>
      </c>
      <c r="D63" s="172">
        <v>30584.902107790003</v>
      </c>
      <c r="E63" s="172">
        <v>30202.87464953</v>
      </c>
      <c r="F63" s="172">
        <v>32048.49873484</v>
      </c>
      <c r="G63" s="172">
        <v>32004.377380749997</v>
      </c>
      <c r="H63" s="173">
        <f t="shared" si="3"/>
        <v>-0.0013767058000142551</v>
      </c>
      <c r="I63" s="173">
        <f t="shared" si="4"/>
        <v>0.059646730720978924</v>
      </c>
      <c r="J63" s="195"/>
      <c r="K63" s="179"/>
      <c r="L63" s="179"/>
      <c r="M63" s="191"/>
      <c r="N63" s="188"/>
    </row>
    <row r="64" spans="1:14" ht="12.75" customHeight="1">
      <c r="A64" s="197" t="s">
        <v>42</v>
      </c>
      <c r="B64" s="172">
        <v>11289.14837355</v>
      </c>
      <c r="C64" s="172">
        <v>11228.338047970003</v>
      </c>
      <c r="D64" s="172">
        <v>11322.2268979</v>
      </c>
      <c r="E64" s="172">
        <v>11847.759267790001</v>
      </c>
      <c r="F64" s="172">
        <v>18403.97469009</v>
      </c>
      <c r="G64" s="172">
        <v>18477.059091820003</v>
      </c>
      <c r="H64" s="173">
        <f t="shared" si="3"/>
        <v>0.003971120530249284</v>
      </c>
      <c r="I64" s="173">
        <f t="shared" si="4"/>
        <v>0.5595403885402024</v>
      </c>
      <c r="J64" s="195"/>
      <c r="K64" s="179"/>
      <c r="L64" s="179"/>
      <c r="M64" s="191"/>
      <c r="N64" s="188"/>
    </row>
    <row r="65" spans="1:13" ht="12.75" customHeight="1">
      <c r="A65" s="197" t="s">
        <v>43</v>
      </c>
      <c r="B65" s="172">
        <v>157.7778418</v>
      </c>
      <c r="C65" s="172">
        <v>165.55792067</v>
      </c>
      <c r="D65" s="172">
        <v>164.38386468</v>
      </c>
      <c r="E65" s="172">
        <v>164.62991660999998</v>
      </c>
      <c r="F65" s="172">
        <v>30.24252121</v>
      </c>
      <c r="G65" s="172">
        <v>28.59070693</v>
      </c>
      <c r="H65" s="173">
        <f t="shared" si="3"/>
        <v>-0.05461893433189724</v>
      </c>
      <c r="I65" s="173">
        <f t="shared" si="4"/>
        <v>-0.8263334664881721</v>
      </c>
      <c r="J65" s="195"/>
      <c r="K65" s="196"/>
      <c r="M65" s="191"/>
    </row>
    <row r="66" spans="1:13" ht="12.75" customHeight="1">
      <c r="A66" s="186" t="s">
        <v>45</v>
      </c>
      <c r="B66" s="158">
        <f>+B58-B62</f>
        <v>45393.16383153</v>
      </c>
      <c r="C66" s="158">
        <f>+C58-C62</f>
        <v>46757.97769777</v>
      </c>
      <c r="D66" s="158">
        <f>+D58-D62</f>
        <v>46592.520179369996</v>
      </c>
      <c r="E66" s="158">
        <f>+E58-E62</f>
        <v>51738.25241443998</v>
      </c>
      <c r="F66" s="158">
        <f>+F58-F62</f>
        <v>39942.77341932001</v>
      </c>
      <c r="G66" s="158">
        <f>+G58-G62</f>
        <v>40269.03706664</v>
      </c>
      <c r="H66" s="198">
        <f t="shared" si="3"/>
        <v>0.008168277247422528</v>
      </c>
      <c r="I66" s="198">
        <f t="shared" si="4"/>
        <v>-0.22167767198489607</v>
      </c>
      <c r="J66" s="195"/>
      <c r="K66" s="179"/>
      <c r="L66" s="179"/>
      <c r="M66" s="191"/>
    </row>
    <row r="67" spans="1:15" ht="12.75" customHeight="1">
      <c r="A67" s="197" t="s">
        <v>41</v>
      </c>
      <c r="B67" s="172">
        <f>+B59-B63</f>
        <v>31221.693855669993</v>
      </c>
      <c r="C67" s="172">
        <f>+C59-C63</f>
        <v>32045.2083876</v>
      </c>
      <c r="D67" s="172">
        <f>+D59-D63</f>
        <v>32136.623140440002</v>
      </c>
      <c r="E67" s="172">
        <f>+E59-E63</f>
        <v>35323.695296449994</v>
      </c>
      <c r="F67" s="172">
        <f>+F59-F63</f>
        <v>28840.898140349997</v>
      </c>
      <c r="G67" s="172">
        <f>+G59-G63</f>
        <v>29216.6153176</v>
      </c>
      <c r="H67" s="173">
        <f t="shared" si="3"/>
        <v>0.01302723567836317</v>
      </c>
      <c r="I67" s="173">
        <f t="shared" si="4"/>
        <v>-0.17288904593919285</v>
      </c>
      <c r="J67" s="195"/>
      <c r="K67" s="179"/>
      <c r="L67" s="179"/>
      <c r="M67" s="191"/>
      <c r="N67" s="179"/>
      <c r="O67" s="179"/>
    </row>
    <row r="68" spans="1:15" ht="12.75" customHeight="1">
      <c r="A68" s="197" t="s">
        <v>42</v>
      </c>
      <c r="B68" s="172">
        <f>+B60-B64</f>
        <v>13817.509564520002</v>
      </c>
      <c r="C68" s="172">
        <f>+C60-C64</f>
        <v>14324.204831799994</v>
      </c>
      <c r="D68" s="172">
        <f>+D60-D64</f>
        <v>14098.716546259999</v>
      </c>
      <c r="E68" s="172">
        <f>+E60-E64</f>
        <v>15675.711629049996</v>
      </c>
      <c r="F68" s="172">
        <f>+F60-F64</f>
        <v>10387.525634859998</v>
      </c>
      <c r="G68" s="172">
        <f>+G60-G64</f>
        <v>10350.595904309997</v>
      </c>
      <c r="H68" s="173">
        <f t="shared" si="3"/>
        <v>-0.0035551999434847437</v>
      </c>
      <c r="I68" s="173">
        <f t="shared" si="4"/>
        <v>-0.33970487916297043</v>
      </c>
      <c r="J68" s="195"/>
      <c r="K68" s="179"/>
      <c r="L68" s="179"/>
      <c r="M68" s="191"/>
      <c r="N68" s="179"/>
      <c r="O68" s="179"/>
    </row>
    <row r="69" spans="1:15" ht="12.75" customHeight="1">
      <c r="A69" s="197" t="s">
        <v>43</v>
      </c>
      <c r="B69" s="172">
        <f>+B61-B65</f>
        <v>353.96041133999995</v>
      </c>
      <c r="C69" s="172">
        <f>+C61-C65</f>
        <v>388.56447837</v>
      </c>
      <c r="D69" s="172">
        <f>+D61-D65</f>
        <v>357.18049267000004</v>
      </c>
      <c r="E69" s="172">
        <f>+E61-E65</f>
        <v>738.84548894</v>
      </c>
      <c r="F69" s="172">
        <f>+F61-F65</f>
        <v>714.3496441100001</v>
      </c>
      <c r="G69" s="172">
        <f>+G61-G65</f>
        <v>701.8258447299999</v>
      </c>
      <c r="H69" s="173">
        <f t="shared" si="3"/>
        <v>-0.017531750009623814</v>
      </c>
      <c r="I69" s="173">
        <f t="shared" si="4"/>
        <v>-0.05010471710818876</v>
      </c>
      <c r="J69" s="195"/>
      <c r="K69" s="179"/>
      <c r="L69" s="179"/>
      <c r="M69" s="191"/>
      <c r="N69" s="179"/>
      <c r="O69" s="179"/>
    </row>
    <row r="70" spans="2:15" ht="11.25">
      <c r="B70" s="179"/>
      <c r="C70" s="179"/>
      <c r="D70" s="179"/>
      <c r="E70" s="179"/>
      <c r="F70" s="179"/>
      <c r="G70" s="179"/>
      <c r="H70" s="199"/>
      <c r="I70" s="200"/>
      <c r="J70" s="184"/>
      <c r="K70" s="179"/>
      <c r="L70" s="179"/>
      <c r="M70" s="191"/>
      <c r="N70" s="179"/>
      <c r="O70" s="179"/>
    </row>
    <row r="71" spans="2:15" ht="11.25">
      <c r="B71" s="172"/>
      <c r="C71" s="172"/>
      <c r="H71" s="184"/>
      <c r="I71" s="158"/>
      <c r="J71" s="184"/>
      <c r="K71" s="179"/>
      <c r="L71" s="179"/>
      <c r="M71" s="191"/>
      <c r="N71" s="179"/>
      <c r="O71" s="179"/>
    </row>
    <row r="72" spans="2:15" ht="11.25">
      <c r="B72" s="158"/>
      <c r="C72" s="158"/>
      <c r="H72" s="184"/>
      <c r="I72" s="172"/>
      <c r="J72" s="184"/>
      <c r="K72" s="179"/>
      <c r="L72" s="179"/>
      <c r="M72" s="191"/>
      <c r="N72" s="179"/>
      <c r="O72" s="179"/>
    </row>
    <row r="73" spans="2:15" ht="11.25">
      <c r="B73" s="172"/>
      <c r="C73" s="172"/>
      <c r="I73" s="172"/>
      <c r="K73" s="179"/>
      <c r="L73" s="179"/>
      <c r="M73" s="191"/>
      <c r="N73" s="179"/>
      <c r="O73" s="179"/>
    </row>
    <row r="74" spans="3:11" ht="11.25">
      <c r="C74" s="179"/>
      <c r="D74" s="179"/>
      <c r="E74" s="179"/>
      <c r="F74" s="179"/>
      <c r="G74" s="179"/>
      <c r="K74" s="196"/>
    </row>
    <row r="75" spans="3:7" ht="11.25">
      <c r="C75" s="179"/>
      <c r="D75" s="179"/>
      <c r="E75" s="179"/>
      <c r="F75" s="179"/>
      <c r="G75" s="179"/>
    </row>
    <row r="76" spans="3:7" ht="11.25">
      <c r="C76" s="179"/>
      <c r="D76" s="179"/>
      <c r="E76" s="179"/>
      <c r="F76" s="179"/>
      <c r="G76" s="179"/>
    </row>
    <row r="77" spans="3:7" ht="11.25">
      <c r="C77" s="179"/>
      <c r="D77" s="179"/>
      <c r="E77" s="179"/>
      <c r="F77" s="179"/>
      <c r="G77" s="179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ignoredErrors>
    <ignoredError sqref="H18 H2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Belek Aiylchiev</cp:lastModifiedBy>
  <cp:lastPrinted>2015-06-09T02:49:37Z</cp:lastPrinted>
  <dcterms:created xsi:type="dcterms:W3CDTF">2008-11-05T07:26:31Z</dcterms:created>
  <dcterms:modified xsi:type="dcterms:W3CDTF">2016-08-11T10:50:52Z</dcterms:modified>
  <cp:category/>
  <cp:version/>
  <cp:contentType/>
  <cp:contentStatus/>
</cp:coreProperties>
</file>